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4"/>
  </bookViews>
  <sheets>
    <sheet name="نشاط 1 " sheetId="6" r:id="rId1"/>
    <sheet name="نشاط 2 " sheetId="2" r:id="rId2"/>
    <sheet name="نشاط 3" sheetId="3" r:id="rId3"/>
    <sheet name="نشاط4" sheetId="4" r:id="rId4"/>
    <sheet name="قطاع" sheetId="5" r:id="rId5"/>
  </sheets>
  <externalReferences>
    <externalReference r:id="rId6"/>
  </externalReferences>
  <definedNames>
    <definedName name="_A65600">#REF!</definedName>
    <definedName name="_E65537">#REF!</definedName>
    <definedName name="_xlnm.Print_Area" localSheetId="4">قطاع!$A$1:$F$30</definedName>
    <definedName name="_xlnm.Print_Area" localSheetId="1">'نشاط 2 '!$A$1:$F$30</definedName>
    <definedName name="_xlnm.Print_Area" localSheetId="3">نشاط4!$A$1:$F$30</definedName>
  </definedNames>
  <calcPr calcId="144525"/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4" i="5"/>
  <c r="F30" i="6"/>
  <c r="C30" i="6"/>
  <c r="F29" i="6"/>
  <c r="C29" i="6"/>
  <c r="F28" i="6"/>
  <c r="C28" i="6"/>
  <c r="F27" i="6"/>
  <c r="C27" i="6"/>
  <c r="F26" i="6"/>
  <c r="C26" i="6"/>
  <c r="F25" i="6"/>
  <c r="C25" i="6"/>
  <c r="F24" i="6"/>
  <c r="C24" i="6"/>
  <c r="F23" i="6"/>
  <c r="C23" i="6"/>
  <c r="F22" i="6"/>
  <c r="C22" i="6"/>
  <c r="F21" i="6"/>
  <c r="C21" i="6"/>
  <c r="F20" i="6"/>
  <c r="C20" i="6"/>
  <c r="F19" i="6"/>
  <c r="C19" i="6"/>
  <c r="F18" i="6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F11" i="6"/>
  <c r="C11" i="6"/>
  <c r="F10" i="6"/>
  <c r="C10" i="6"/>
  <c r="F9" i="6"/>
  <c r="C9" i="6"/>
  <c r="F8" i="6"/>
  <c r="C8" i="6"/>
  <c r="F7" i="6"/>
  <c r="C7" i="6"/>
  <c r="F6" i="6"/>
  <c r="C6" i="6"/>
  <c r="F5" i="6"/>
  <c r="C5" i="6"/>
  <c r="F4" i="6"/>
  <c r="C4" i="6"/>
  <c r="F71" i="5" l="1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3" i="5"/>
  <c r="F32" i="5"/>
  <c r="F31" i="5"/>
  <c r="C52" i="4"/>
  <c r="C49" i="4"/>
  <c r="C42" i="4"/>
  <c r="F30" i="4"/>
  <c r="C30" i="4"/>
  <c r="F29" i="4"/>
  <c r="C29" i="4"/>
  <c r="F28" i="4"/>
  <c r="C28" i="4"/>
  <c r="F27" i="4"/>
  <c r="C27" i="4"/>
  <c r="F26" i="4"/>
  <c r="C26" i="4"/>
  <c r="C41" i="4" s="1"/>
  <c r="F25" i="4"/>
  <c r="C25" i="4"/>
  <c r="F24" i="4"/>
  <c r="C24" i="4"/>
  <c r="F23" i="4"/>
  <c r="C23" i="4"/>
  <c r="F22" i="4"/>
  <c r="C48" i="4" s="1"/>
  <c r="C22" i="4"/>
  <c r="F21" i="4"/>
  <c r="C21" i="4"/>
  <c r="F20" i="4"/>
  <c r="C20" i="4"/>
  <c r="F19" i="4"/>
  <c r="C45" i="4" s="1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F10" i="4"/>
  <c r="C10" i="4"/>
  <c r="F9" i="4"/>
  <c r="C50" i="4" s="1"/>
  <c r="C9" i="4"/>
  <c r="F8" i="4"/>
  <c r="C8" i="4"/>
  <c r="F7" i="4"/>
  <c r="C7" i="4"/>
  <c r="F6" i="4"/>
  <c r="C6" i="4"/>
  <c r="F5" i="4"/>
  <c r="C5" i="4"/>
  <c r="F4" i="4"/>
  <c r="C4" i="4"/>
  <c r="C52" i="3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46" i="3" s="1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40" i="3" s="1"/>
  <c r="C12" i="3"/>
  <c r="C32" i="3" s="1"/>
  <c r="F11" i="3"/>
  <c r="C11" i="3"/>
  <c r="C41" i="3" s="1"/>
  <c r="F10" i="3"/>
  <c r="C10" i="3"/>
  <c r="F9" i="3"/>
  <c r="C9" i="3"/>
  <c r="D44" i="3" s="1"/>
  <c r="F8" i="3"/>
  <c r="C8" i="3"/>
  <c r="F7" i="3"/>
  <c r="C7" i="3"/>
  <c r="D47" i="3" s="1"/>
  <c r="F6" i="3"/>
  <c r="C6" i="3"/>
  <c r="F5" i="3"/>
  <c r="C5" i="3"/>
  <c r="F4" i="3"/>
  <c r="C4" i="3"/>
  <c r="C48" i="2"/>
  <c r="F28" i="2"/>
  <c r="C28" i="2"/>
  <c r="F27" i="2"/>
  <c r="E33" i="2" s="1"/>
  <c r="F26" i="2"/>
  <c r="F29" i="2" s="1"/>
  <c r="C24" i="2"/>
  <c r="F23" i="2"/>
  <c r="C22" i="2"/>
  <c r="F20" i="2"/>
  <c r="C18" i="2"/>
  <c r="C17" i="2" s="1"/>
  <c r="C26" i="2" s="1"/>
  <c r="C15" i="2"/>
  <c r="F13" i="2"/>
  <c r="C13" i="2"/>
  <c r="C16" i="2" s="1"/>
  <c r="F11" i="2"/>
  <c r="C11" i="2"/>
  <c r="C42" i="2" s="1"/>
  <c r="F10" i="2"/>
  <c r="F9" i="2"/>
  <c r="F12" i="2" s="1"/>
  <c r="F8" i="2"/>
  <c r="C6" i="2"/>
  <c r="C5" i="2"/>
  <c r="C7" i="2" s="1"/>
  <c r="E32" i="4" l="1"/>
  <c r="C33" i="4" s="1"/>
  <c r="C48" i="3"/>
  <c r="D47" i="4"/>
  <c r="C42" i="3"/>
  <c r="C45" i="3"/>
  <c r="C32" i="4"/>
  <c r="C39" i="5"/>
  <c r="C50" i="5"/>
  <c r="C50" i="3"/>
  <c r="C40" i="4"/>
  <c r="C48" i="5"/>
  <c r="D44" i="4"/>
  <c r="C10" i="2"/>
  <c r="C12" i="2" s="1"/>
  <c r="C41" i="2"/>
  <c r="C27" i="2"/>
  <c r="C40" i="2"/>
  <c r="C49" i="2"/>
  <c r="C39" i="2"/>
  <c r="F14" i="2"/>
  <c r="C30" i="2"/>
  <c r="D44" i="2" s="1"/>
  <c r="C29" i="2"/>
  <c r="C49" i="3"/>
  <c r="D43" i="4"/>
  <c r="C39" i="3"/>
  <c r="D43" i="3"/>
  <c r="F5" i="2"/>
  <c r="C46" i="4"/>
  <c r="C40" i="5"/>
  <c r="F34" i="5"/>
  <c r="C50" i="2"/>
  <c r="E32" i="3"/>
  <c r="C33" i="3" s="1"/>
  <c r="C39" i="4"/>
  <c r="D41" i="5" l="1"/>
  <c r="C46" i="5"/>
  <c r="E32" i="5"/>
  <c r="C32" i="5"/>
  <c r="F17" i="2"/>
  <c r="C32" i="2"/>
  <c r="C47" i="5"/>
  <c r="C38" i="5"/>
  <c r="C37" i="5"/>
  <c r="D43" i="2"/>
  <c r="D47" i="2"/>
  <c r="C46" i="2" l="1"/>
  <c r="F19" i="2"/>
  <c r="C44" i="5"/>
  <c r="D42" i="5"/>
  <c r="D45" i="5"/>
  <c r="F30" i="2" l="1"/>
  <c r="C43" i="5"/>
  <c r="F21" i="2"/>
  <c r="C45" i="2"/>
  <c r="E34" i="2" l="1"/>
  <c r="E34" i="5"/>
</calcChain>
</file>

<file path=xl/sharedStrings.xml><?xml version="1.0" encoding="utf-8"?>
<sst xmlns="http://schemas.openxmlformats.org/spreadsheetml/2006/main" count="473" uniqueCount="170">
  <si>
    <t>تحليل مؤشرات مجموع نشاط صناعة المنتجات الغذائية المصنعة والمشروبات والتبغ لسنة 2019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</si>
  <si>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</si>
  <si>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</si>
  <si>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</si>
  <si>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</si>
  <si>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</si>
  <si>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</si>
  <si>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</si>
  <si>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</si>
  <si>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</si>
  <si>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</si>
  <si>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</si>
  <si>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</si>
  <si>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</si>
  <si>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</si>
  <si>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</si>
  <si>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</si>
  <si>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</si>
  <si>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</si>
  <si>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</si>
  <si>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</si>
  <si>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</si>
  <si>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</si>
  <si>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</si>
  <si>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</si>
  <si>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</si>
  <si>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</si>
  <si>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</si>
  <si>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</si>
  <si>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</si>
  <si>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</si>
  <si>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 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</si>
  <si>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</si>
  <si>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</si>
  <si>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</si>
  <si>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</si>
  <si>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</si>
  <si>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</si>
  <si>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 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</si>
  <si>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</si>
  <si>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</si>
  <si>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</si>
  <si>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 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</si>
  <si>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</si>
  <si>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</si>
  <si>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</si>
  <si>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</si>
  <si>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</si>
  <si>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</si>
  <si>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</si>
  <si>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</si>
  <si>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</si>
  <si>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</si>
  <si>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</si>
  <si>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</si>
  <si>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</si>
  <si>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</si>
  <si>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 (3623+3630)</t>
  </si>
  <si>
    <t>مجموع جانب الموجودات 900=(1200+1600+1800)</t>
  </si>
  <si>
    <t>فائض العمليات (3400-3700)</t>
  </si>
  <si>
    <t>الجهاز المركزي للإحصاء وتكنولوجيا المعلومات(الحسابات القومية)</t>
  </si>
  <si>
    <t>القطاع: صناعة تحويلية عام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</si>
  <si>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</si>
  <si>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</si>
  <si>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</si>
  <si>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</si>
  <si>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</si>
  <si>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</si>
  <si>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</si>
  <si>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</si>
  <si>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</si>
  <si>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</si>
  <si>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</si>
  <si>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</si>
  <si>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</si>
  <si>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</si>
  <si>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</si>
  <si>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</si>
  <si>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</si>
  <si>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>تحليل مؤشرات نشاط صناعة الورق والمنتوجات الورقية والطباعة والنشر لسنة 2019</t>
  </si>
  <si>
    <t>المبلــغ</t>
  </si>
  <si>
    <t>النشاط: صناعة المنتجات الغذائية المصنعة والمشروبات والتبغ</t>
  </si>
  <si>
    <t xml:space="preserve"> </t>
  </si>
  <si>
    <t>المنشأة: الشركة العامة لصناعة الزيوت النباتية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</si>
  <si>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</si>
  <si>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</si>
  <si>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</si>
  <si>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</si>
  <si>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</si>
  <si>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</si>
  <si>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</si>
  <si>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</si>
  <si>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</si>
  <si>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 xml:space="preserve">الكلفة </t>
  </si>
  <si>
    <t>المخصص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</si>
  <si>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</si>
  <si>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</si>
  <si>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</si>
  <si>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</si>
  <si>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</si>
  <si>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</si>
  <si>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</si>
  <si>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</si>
  <si>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</si>
  <si>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</si>
  <si>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</si>
  <si>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</si>
  <si>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</si>
  <si>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</si>
  <si>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</si>
  <si>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</si>
  <si>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</si>
  <si>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</si>
  <si>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</si>
  <si>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</si>
  <si>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</si>
  <si>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</si>
  <si>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</si>
  <si>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</si>
  <si>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</si>
  <si>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</si>
  <si>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</si>
  <si>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</si>
  <si>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</si>
  <si>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</si>
  <si>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</si>
  <si>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</si>
  <si>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</si>
  <si>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</si>
  <si>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</si>
  <si>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</si>
  <si>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</si>
  <si>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</si>
  <si>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</si>
  <si>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</si>
  <si>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</si>
  <si>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</si>
  <si>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</si>
  <si>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</si>
  <si>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</si>
  <si>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</si>
  <si>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</si>
  <si>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</si>
  <si>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</si>
  <si>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</si>
  <si>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</si>
  <si>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</si>
  <si>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</si>
  <si>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</si>
  <si>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</si>
  <si>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</si>
  <si>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</si>
  <si>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</si>
  <si>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</si>
  <si>
    <t xml:space="preserve"> تحليل مؤشرات مجموع نشاط الصناعات الكيمياوية ومنتوجاتها لسنة 2019</t>
  </si>
  <si>
    <t>المبلـــــغ</t>
  </si>
  <si>
    <t>القطاع: صناعة تحويلية العام</t>
  </si>
  <si>
    <t xml:space="preserve">النشاط: صناعة الورق والمنتجات الورقية والطباعة والنشر </t>
  </si>
  <si>
    <t>المنشأة: دار الشؤون الثقافية</t>
  </si>
  <si>
    <t xml:space="preserve"> تحليل مؤشرات مجموع نشاط صناعة المنتجات المعدنية المصنعة والمكائن والمعدات لسنة 2019</t>
  </si>
  <si>
    <t>الجهاز المركزي للإحصاء وتكنولوجيا المعلومات (الحسابات القومية)</t>
  </si>
  <si>
    <t xml:space="preserve">النشاط: صناعة المنتجات المعدنية المصنعة والمكائن والمعدات </t>
  </si>
  <si>
    <t>السنة: 2003</t>
  </si>
  <si>
    <t xml:space="preserve"> تحليل مؤشرات مجموع نشاط الصناعة التحويلية للقطاع العام لسنة 2019</t>
  </si>
  <si>
    <t>القطاع : الصناعة التحويلية العام</t>
  </si>
  <si>
    <t xml:space="preserve">  جدول (1)</t>
  </si>
  <si>
    <t xml:space="preserve">  جدول (2) </t>
  </si>
  <si>
    <t xml:space="preserve">  جدول (3)</t>
  </si>
  <si>
    <t xml:space="preserve">  جدول (4)</t>
  </si>
  <si>
    <t xml:space="preserve">  جدول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</si>
</sst>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charset val="178"/>
    </font>
    <font>
      <b/>
      <sz val="14"/>
      <name val="Arial"/>
      <family val="2"/>
    </font>
    <font>
      <sz val="10"/>
      <name val="Simplified Arabic"/>
      <family val="1"/>
    </font>
    <font>
      <sz val="12"/>
      <name val="Arial"/>
      <family val="2"/>
    </font>
    <font>
      <sz val="12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2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indent="1"/>
    </xf>
    <xf numFmtId="3" fontId="3" fillId="3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2" fillId="4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NumberFormat="1" applyFont="1" applyBorder="1" applyAlignment="1">
      <alignment horizontal="right" vertical="center"/>
    </xf>
    <xf numFmtId="0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9" fillId="2" borderId="5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 indent="1"/>
    </xf>
    <xf numFmtId="0" fontId="9" fillId="2" borderId="6" xfId="0" applyFont="1" applyFill="1" applyBorder="1" applyAlignment="1">
      <alignment horizontal="right" vertical="center" indent="2"/>
    </xf>
    <xf numFmtId="0" fontId="9" fillId="2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inden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 indent="1"/>
    </xf>
    <xf numFmtId="3" fontId="8" fillId="3" borderId="3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 inden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 indent="1"/>
    </xf>
    <xf numFmtId="0" fontId="8" fillId="0" borderId="8" xfId="0" applyFont="1" applyBorder="1" applyAlignment="1">
      <alignment horizontal="right" vertical="center" indent="1"/>
    </xf>
    <xf numFmtId="3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 indent="1"/>
    </xf>
    <xf numFmtId="0" fontId="10" fillId="2" borderId="5" xfId="0" applyFont="1" applyFill="1" applyBorder="1" applyAlignment="1">
      <alignment horizontal="right" vertical="center" indent="2"/>
    </xf>
    <xf numFmtId="0" fontId="10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indent="2"/>
    </xf>
    <xf numFmtId="0" fontId="3" fillId="3" borderId="2" xfId="0" applyFont="1" applyFill="1" applyBorder="1" applyAlignment="1">
      <alignment horizontal="right" vertical="center" indent="2"/>
    </xf>
    <xf numFmtId="0" fontId="3" fillId="0" borderId="2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0" fontId="9" fillId="2" borderId="5" xfId="0" applyFont="1" applyFill="1" applyBorder="1" applyAlignment="1">
      <alignment horizontal="right" vertical="center" indent="2"/>
    </xf>
    <xf numFmtId="0" fontId="8" fillId="0" borderId="3" xfId="0" applyFont="1" applyBorder="1" applyAlignment="1">
      <alignment horizontal="right" vertical="center" indent="2"/>
    </xf>
    <xf numFmtId="0" fontId="8" fillId="3" borderId="2" xfId="0" applyFont="1" applyFill="1" applyBorder="1" applyAlignment="1">
      <alignment horizontal="right" vertical="center" indent="2"/>
    </xf>
    <xf numFmtId="0" fontId="8" fillId="0" borderId="2" xfId="0" applyFont="1" applyBorder="1" applyAlignment="1">
      <alignment horizontal="right" vertical="center" indent="2"/>
    </xf>
    <xf numFmtId="1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0" fillId="0" borderId="5" xfId="0" applyNumberFormat="1" applyFont="1" applyBorder="1" applyAlignment="1">
      <alignment horizontal="right" vertical="center"/>
    </xf>
    <xf numFmtId="0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5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575;&#1604;&#1589;&#1606;&#1575;&#1593;&#1577;%2011&#1575;&#1604;&#1578;&#1581;&#1608;&#1610;&#1604;&#1610;&#1577;%202019/&#1589;&#1606;&#1575;&#1593;&#1577;%20&#1578;&#1581;&#1608;&#1610;&#1604;&#1610;&#15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ناعة السكر"/>
      <sheetName val="ورقة1 (1)"/>
      <sheetName val="المنتوجات الغذائية"/>
      <sheetName val="ورقة 2"/>
      <sheetName val="شركة ما بين النهرين"/>
      <sheetName val="ورقة2"/>
      <sheetName val="نشاط 1"/>
      <sheetName val="ورقة النشاط"/>
      <sheetName val="الصناعات الجلدية"/>
      <sheetName val="النسيجية الحلة"/>
      <sheetName val="ورقة3"/>
      <sheetName val="صناعة النسيجية واسط"/>
      <sheetName val="ورقة 4"/>
      <sheetName val="سجاد اليدوي"/>
      <sheetName val="ورقة 5"/>
      <sheetName val="الجلدية"/>
      <sheetName val="ورقة6"/>
      <sheetName val="الصوفية"/>
      <sheetName val="ورقة ص7"/>
      <sheetName val="نشاط2"/>
      <sheetName val="ورقةنشاط"/>
      <sheetName val="دار الثقافة"/>
      <sheetName val="ورقة ا8"/>
      <sheetName val="الورقية"/>
      <sheetName val="ورقية الورقة"/>
      <sheetName val="نشاط3"/>
      <sheetName val="ورقة نشاط"/>
      <sheetName val="ورقة20"/>
      <sheetName val="الشؤون الثقافية"/>
      <sheetName val="Sheet3"/>
      <sheetName val="نشاط 2 "/>
      <sheetName val="Sheet6"/>
      <sheetName val="شركة تعبية الغاز"/>
      <sheetName val="Sheet5"/>
      <sheetName val="ورقة21"/>
      <sheetName val="غاز الشمال"/>
      <sheetName val="ورقة غاز الشمال"/>
      <sheetName val="مصافي الجنوب"/>
      <sheetName val="ورقة61"/>
      <sheetName val="مصافي الوسط"/>
      <sheetName val="مصافي ورقة"/>
      <sheetName val="نفط الشمال"/>
      <sheetName val="ورقة14"/>
      <sheetName val="مصافي الشمال"/>
      <sheetName val="ورقة19"/>
      <sheetName val="شركة مصافي الوسط"/>
      <sheetName val="Sheet1"/>
      <sheetName val="غاز الجنوب"/>
      <sheetName val="ورقة16"/>
      <sheetName val="الفرات"/>
      <sheetName val="ورقة44"/>
      <sheetName val="مطاطية"/>
      <sheetName val="ورقة54"/>
      <sheetName val="اطارات النجف"/>
      <sheetName val="ورقة39"/>
      <sheetName val="الصواري"/>
      <sheetName val="ورقة26"/>
      <sheetName val="أدوية "/>
      <sheetName val="ورقة 25"/>
      <sheetName val="البتروكيمياوية"/>
      <sheetName val="ورقة42"/>
      <sheetName val="الاسمدة الجنوبية"/>
      <sheetName val="ورقة17"/>
      <sheetName val="نشاط 4"/>
      <sheetName val="ورقةن"/>
      <sheetName val="السمنت الجنوبية "/>
      <sheetName val="ورقة5"/>
      <sheetName val="صناعة التعدين"/>
      <sheetName val="ورقة "/>
      <sheetName val="الزجاجيات"/>
      <sheetName val="Sheet2"/>
      <sheetName val="نشاط5"/>
      <sheetName val="ورقة ن "/>
      <sheetName val="نصر"/>
      <sheetName val="ورقة38"/>
      <sheetName val="الحديد والصلب"/>
      <sheetName val="ورقة الحديد"/>
      <sheetName val="شركة حمورابي"/>
      <sheetName val="ورقة حمورابي"/>
      <sheetName val="الفولاذية"/>
      <sheetName val="ورقة34"/>
      <sheetName val="سيارات"/>
      <sheetName val="ورقة15"/>
      <sheetName val="اور"/>
      <sheetName val="ورقة اور"/>
      <sheetName val="ديالى"/>
      <sheetName val="ورقة ديالى"/>
      <sheetName val="ميكانيكية الاسكندرية (2)"/>
      <sheetName val="ورقة50"/>
      <sheetName val="شركة الفارس"/>
      <sheetName val="ورقة62"/>
      <sheetName val="شركة التحدي"/>
      <sheetName val="ورقة18"/>
      <sheetName val="ابن ماجد"/>
      <sheetName val="ورقة ماجد"/>
      <sheetName val="الزوراء"/>
      <sheetName val="Sheet10"/>
      <sheetName val="للأنظمة الالكترونية"/>
      <sheetName val="Sheet9"/>
      <sheetName val="المعدات الهندسية"/>
      <sheetName val="ورقة22"/>
      <sheetName val="نشاط6"/>
      <sheetName val="ورقة4"/>
      <sheetName val="قطاع"/>
      <sheetName val="ورقة53"/>
      <sheetName val="تقرير التوافق"/>
      <sheetName val="ورقة8"/>
      <sheetName val="Sheet4"/>
      <sheetName val="ورقة9"/>
      <sheetName val="ورقة10"/>
      <sheetName val="ورقة11"/>
    </sheetNames>
    <sheetDataSet>
      <sheetData sheetId="0"/>
      <sheetData sheetId="1"/>
      <sheetData sheetId="2">
        <row r="4">
          <cell r="C4">
            <v>9461636</v>
          </cell>
          <cell r="F4">
            <v>82009372</v>
          </cell>
        </row>
        <row r="5">
          <cell r="C5">
            <v>30830886</v>
          </cell>
          <cell r="F5">
            <v>25673673</v>
          </cell>
        </row>
        <row r="6">
          <cell r="C6">
            <v>0</v>
          </cell>
          <cell r="F6">
            <v>30054879</v>
          </cell>
        </row>
        <row r="7">
          <cell r="C7">
            <v>40292522</v>
          </cell>
          <cell r="F7">
            <v>2210063</v>
          </cell>
        </row>
        <row r="8">
          <cell r="F8">
            <v>27844816</v>
          </cell>
        </row>
        <row r="9">
          <cell r="C9">
            <v>74692747</v>
          </cell>
          <cell r="F9">
            <v>6447893</v>
          </cell>
        </row>
        <row r="10">
          <cell r="C10">
            <v>114985269</v>
          </cell>
          <cell r="F10">
            <v>0</v>
          </cell>
        </row>
        <row r="11">
          <cell r="C11">
            <v>76736719</v>
          </cell>
          <cell r="F11">
            <v>5116431</v>
          </cell>
        </row>
        <row r="12">
          <cell r="C12">
            <v>191721988</v>
          </cell>
          <cell r="F12">
            <v>11564324</v>
          </cell>
        </row>
        <row r="13">
          <cell r="C13">
            <v>106487793</v>
          </cell>
          <cell r="F13">
            <v>7978811</v>
          </cell>
        </row>
        <row r="14">
          <cell r="C14">
            <v>1195252</v>
          </cell>
          <cell r="F14">
            <v>3585513</v>
          </cell>
        </row>
        <row r="15">
          <cell r="C15">
            <v>31533556</v>
          </cell>
          <cell r="F15">
            <v>967</v>
          </cell>
        </row>
        <row r="16">
          <cell r="C16">
            <v>76149489</v>
          </cell>
          <cell r="F16">
            <v>9397291</v>
          </cell>
        </row>
        <row r="17">
          <cell r="C17">
            <v>31697537</v>
          </cell>
          <cell r="F17">
            <v>12981837</v>
          </cell>
        </row>
        <row r="18">
          <cell r="C18">
            <v>19691744</v>
          </cell>
          <cell r="F18">
            <v>5151964</v>
          </cell>
        </row>
        <row r="19">
          <cell r="C19">
            <v>0</v>
          </cell>
          <cell r="F19">
            <v>7829873</v>
          </cell>
        </row>
        <row r="20">
          <cell r="C20">
            <v>2167765</v>
          </cell>
          <cell r="F20">
            <v>63064477</v>
          </cell>
        </row>
        <row r="21">
          <cell r="C21">
            <v>4661295</v>
          </cell>
          <cell r="F21">
            <v>70894350</v>
          </cell>
        </row>
        <row r="22">
          <cell r="C22">
            <v>4952498</v>
          </cell>
          <cell r="F22">
            <v>449727</v>
          </cell>
        </row>
        <row r="23">
          <cell r="C23">
            <v>224235</v>
          </cell>
          <cell r="F23">
            <v>449727</v>
          </cell>
        </row>
        <row r="24">
          <cell r="C24">
            <v>60695796</v>
          </cell>
          <cell r="F24">
            <v>0</v>
          </cell>
        </row>
        <row r="25">
          <cell r="C25">
            <v>23006217</v>
          </cell>
          <cell r="F25">
            <v>0</v>
          </cell>
        </row>
        <row r="26">
          <cell r="C26">
            <v>115399550</v>
          </cell>
          <cell r="F26">
            <v>70628758</v>
          </cell>
        </row>
        <row r="27">
          <cell r="C27">
            <v>38662831</v>
          </cell>
          <cell r="F27">
            <v>0</v>
          </cell>
        </row>
        <row r="28">
          <cell r="C28">
            <v>172949</v>
          </cell>
          <cell r="F28">
            <v>-184135</v>
          </cell>
        </row>
        <row r="29">
          <cell r="C29">
            <v>114985269</v>
          </cell>
          <cell r="F29">
            <v>70628758</v>
          </cell>
        </row>
        <row r="30">
          <cell r="C30">
            <v>191721988</v>
          </cell>
          <cell r="F30">
            <v>-62798885</v>
          </cell>
        </row>
      </sheetData>
      <sheetData sheetId="3"/>
      <sheetData sheetId="4">
        <row r="4">
          <cell r="C4">
            <v>2000000</v>
          </cell>
          <cell r="F4">
            <v>58621891</v>
          </cell>
        </row>
        <row r="5">
          <cell r="C5">
            <v>90909100</v>
          </cell>
          <cell r="F5">
            <v>50788534</v>
          </cell>
        </row>
        <row r="6">
          <cell r="C6">
            <v>0</v>
          </cell>
          <cell r="F6">
            <v>59306565</v>
          </cell>
        </row>
        <row r="7">
          <cell r="C7">
            <v>92909100</v>
          </cell>
          <cell r="F7">
            <v>11022666</v>
          </cell>
        </row>
        <row r="8">
          <cell r="C8">
            <v>0</v>
          </cell>
          <cell r="F8">
            <v>48283899</v>
          </cell>
        </row>
        <row r="9">
          <cell r="C9">
            <v>0</v>
          </cell>
          <cell r="F9">
            <v>75263302</v>
          </cell>
        </row>
        <row r="10">
          <cell r="C10">
            <v>92909100</v>
          </cell>
          <cell r="F10">
            <v>-1305634</v>
          </cell>
        </row>
        <row r="11">
          <cell r="C11">
            <v>306232309</v>
          </cell>
          <cell r="F11">
            <v>2842</v>
          </cell>
        </row>
        <row r="12">
          <cell r="C12">
            <v>399141409</v>
          </cell>
          <cell r="F12">
            <v>73960510</v>
          </cell>
        </row>
        <row r="13">
          <cell r="C13">
            <v>106207615</v>
          </cell>
          <cell r="F13">
            <v>159871950</v>
          </cell>
        </row>
        <row r="14">
          <cell r="C14">
            <v>3202810</v>
          </cell>
          <cell r="F14">
            <v>-85911440</v>
          </cell>
        </row>
        <row r="15">
          <cell r="C15">
            <v>36713092</v>
          </cell>
          <cell r="F15">
            <v>0</v>
          </cell>
        </row>
        <row r="16">
          <cell r="C16">
            <v>72697333</v>
          </cell>
          <cell r="F16">
            <v>146147635</v>
          </cell>
        </row>
        <row r="17">
          <cell r="C17">
            <v>39989977</v>
          </cell>
          <cell r="F17">
            <v>60236195</v>
          </cell>
        </row>
        <row r="18">
          <cell r="C18">
            <v>-6564065</v>
          </cell>
          <cell r="F18">
            <v>3692337</v>
          </cell>
        </row>
        <row r="19">
          <cell r="C19">
            <v>0</v>
          </cell>
          <cell r="F19">
            <v>56543858</v>
          </cell>
        </row>
        <row r="20">
          <cell r="C20">
            <v>37912417</v>
          </cell>
          <cell r="F20">
            <v>-391565</v>
          </cell>
        </row>
        <row r="21">
          <cell r="C21">
            <v>8641625</v>
          </cell>
          <cell r="F21">
            <v>56152293</v>
          </cell>
        </row>
        <row r="22">
          <cell r="C22">
            <v>0</v>
          </cell>
          <cell r="F22">
            <v>42273826</v>
          </cell>
        </row>
        <row r="23">
          <cell r="C23">
            <v>0</v>
          </cell>
          <cell r="F23">
            <v>11042457</v>
          </cell>
        </row>
        <row r="24">
          <cell r="C24">
            <v>91217270</v>
          </cell>
          <cell r="F24">
            <v>17420515</v>
          </cell>
        </row>
        <row r="25">
          <cell r="C25">
            <v>195236829</v>
          </cell>
          <cell r="F25">
            <v>13810854</v>
          </cell>
        </row>
        <row r="26">
          <cell r="C26">
            <v>326444076</v>
          </cell>
          <cell r="F26">
            <v>14711933</v>
          </cell>
        </row>
        <row r="27">
          <cell r="C27">
            <v>20211767</v>
          </cell>
          <cell r="F27">
            <v>-833466</v>
          </cell>
        </row>
        <row r="28">
          <cell r="C28">
            <v>0</v>
          </cell>
          <cell r="F28">
            <v>0</v>
          </cell>
        </row>
        <row r="29">
          <cell r="C29">
            <v>92909100</v>
          </cell>
          <cell r="F29">
            <v>28522787</v>
          </cell>
        </row>
        <row r="30">
          <cell r="C30">
            <v>399141409</v>
          </cell>
          <cell r="F30">
            <v>28021071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>
            <v>1035635</v>
          </cell>
          <cell r="F4">
            <v>199141921</v>
          </cell>
        </row>
        <row r="5">
          <cell r="C5">
            <v>484038468</v>
          </cell>
          <cell r="F5">
            <v>449704822</v>
          </cell>
        </row>
        <row r="6">
          <cell r="C6">
            <v>0</v>
          </cell>
          <cell r="F6">
            <v>143817288</v>
          </cell>
        </row>
        <row r="7">
          <cell r="C7">
            <v>485074103</v>
          </cell>
        </row>
        <row r="8">
          <cell r="C8">
            <v>1115548</v>
          </cell>
          <cell r="F8">
            <v>143817288</v>
          </cell>
        </row>
        <row r="9">
          <cell r="C9">
            <v>0</v>
          </cell>
          <cell r="F9">
            <v>-219914</v>
          </cell>
        </row>
        <row r="10">
          <cell r="C10">
            <v>486189651</v>
          </cell>
          <cell r="F10">
            <v>374088155</v>
          </cell>
        </row>
        <row r="11">
          <cell r="C11">
            <v>339818555</v>
          </cell>
          <cell r="F11">
            <v>20040461</v>
          </cell>
        </row>
        <row r="12">
          <cell r="C12">
            <v>826008206</v>
          </cell>
          <cell r="F12">
            <v>393908702</v>
          </cell>
        </row>
        <row r="13">
          <cell r="C13">
            <v>238734474</v>
          </cell>
          <cell r="F13">
            <v>118773999</v>
          </cell>
        </row>
        <row r="14">
          <cell r="C14">
            <v>11828427</v>
          </cell>
          <cell r="F14">
            <v>275134703</v>
          </cell>
        </row>
        <row r="15">
          <cell r="C15">
            <v>50510290</v>
          </cell>
          <cell r="F15">
            <v>0</v>
          </cell>
        </row>
        <row r="16">
          <cell r="C16">
            <v>200052611</v>
          </cell>
          <cell r="F16">
            <v>50</v>
          </cell>
        </row>
        <row r="17">
          <cell r="C17">
            <v>148384226</v>
          </cell>
          <cell r="F17">
            <v>275134753</v>
          </cell>
        </row>
        <row r="18">
          <cell r="C18">
            <v>126526610</v>
          </cell>
          <cell r="F18">
            <v>16403142</v>
          </cell>
        </row>
        <row r="19">
          <cell r="C19">
            <v>0</v>
          </cell>
          <cell r="F19">
            <v>258731611</v>
          </cell>
        </row>
        <row r="20">
          <cell r="C20">
            <v>31626</v>
          </cell>
          <cell r="F20">
            <v>-1334711</v>
          </cell>
        </row>
        <row r="21">
          <cell r="C21">
            <v>3369750</v>
          </cell>
          <cell r="F21">
            <v>257396900</v>
          </cell>
        </row>
        <row r="22">
          <cell r="C22">
            <v>2157416</v>
          </cell>
          <cell r="F22">
            <v>81989048</v>
          </cell>
        </row>
        <row r="23">
          <cell r="C23">
            <v>16298824</v>
          </cell>
          <cell r="F23">
            <v>18704839</v>
          </cell>
        </row>
        <row r="24">
          <cell r="C24">
            <v>166406408</v>
          </cell>
          <cell r="F24">
            <v>36526121</v>
          </cell>
        </row>
        <row r="25">
          <cell r="C25">
            <v>311164961</v>
          </cell>
          <cell r="F25">
            <v>26758088</v>
          </cell>
        </row>
        <row r="26">
          <cell r="C26">
            <v>625955595</v>
          </cell>
          <cell r="F26">
            <v>175399393</v>
          </cell>
        </row>
        <row r="27">
          <cell r="C27">
            <v>286137040</v>
          </cell>
          <cell r="F27">
            <v>33150</v>
          </cell>
        </row>
        <row r="28">
          <cell r="C28">
            <v>0</v>
          </cell>
          <cell r="F28">
            <v>-24691</v>
          </cell>
        </row>
        <row r="29">
          <cell r="C29">
            <v>486189651</v>
          </cell>
          <cell r="F29">
            <v>202157481</v>
          </cell>
        </row>
        <row r="30">
          <cell r="C30">
            <v>826008206</v>
          </cell>
          <cell r="F30">
            <v>56574130</v>
          </cell>
        </row>
        <row r="102">
          <cell r="C102">
            <v>51645692</v>
          </cell>
        </row>
      </sheetData>
      <sheetData sheetId="33"/>
      <sheetData sheetId="34"/>
      <sheetData sheetId="35">
        <row r="4">
          <cell r="C4">
            <v>808160</v>
          </cell>
          <cell r="F4">
            <v>58101019</v>
          </cell>
        </row>
        <row r="5">
          <cell r="C5">
            <v>364580669</v>
          </cell>
          <cell r="F5">
            <v>184280773</v>
          </cell>
        </row>
        <row r="6">
          <cell r="C6">
            <v>0</v>
          </cell>
          <cell r="F6">
            <v>170717442</v>
          </cell>
        </row>
        <row r="7">
          <cell r="C7">
            <v>365388829</v>
          </cell>
          <cell r="F7">
            <v>54605872</v>
          </cell>
        </row>
        <row r="8">
          <cell r="C8">
            <v>0</v>
          </cell>
          <cell r="F8">
            <v>116111570</v>
          </cell>
        </row>
        <row r="9">
          <cell r="C9">
            <v>0</v>
          </cell>
          <cell r="F9">
            <v>179020068</v>
          </cell>
        </row>
        <row r="10">
          <cell r="C10">
            <v>365388829</v>
          </cell>
          <cell r="F10">
            <v>0</v>
          </cell>
        </row>
        <row r="11">
          <cell r="C11">
            <v>508381132</v>
          </cell>
          <cell r="F11">
            <v>686777</v>
          </cell>
        </row>
        <row r="12">
          <cell r="C12">
            <v>873769961</v>
          </cell>
          <cell r="F12">
            <v>179706845</v>
          </cell>
        </row>
        <row r="13">
          <cell r="C13">
            <v>126109767</v>
          </cell>
          <cell r="F13">
            <v>39428271</v>
          </cell>
        </row>
        <row r="14">
          <cell r="C14">
            <v>69987</v>
          </cell>
          <cell r="F14">
            <v>140278574</v>
          </cell>
        </row>
        <row r="15">
          <cell r="C15">
            <v>74184588</v>
          </cell>
          <cell r="F15">
            <v>470015</v>
          </cell>
        </row>
        <row r="16">
          <cell r="C16">
            <v>51995166</v>
          </cell>
          <cell r="F16">
            <v>296</v>
          </cell>
        </row>
        <row r="17">
          <cell r="C17">
            <v>172509155</v>
          </cell>
          <cell r="F17">
            <v>139808855</v>
          </cell>
        </row>
        <row r="18">
          <cell r="C18">
            <v>111698879</v>
          </cell>
          <cell r="F18">
            <v>9660857</v>
          </cell>
        </row>
        <row r="19">
          <cell r="C19">
            <v>0</v>
          </cell>
          <cell r="F19">
            <v>130147998</v>
          </cell>
        </row>
        <row r="20">
          <cell r="C20">
            <v>55356965</v>
          </cell>
          <cell r="F20">
            <v>-3106073</v>
          </cell>
        </row>
        <row r="21">
          <cell r="C21">
            <v>0</v>
          </cell>
          <cell r="F21">
            <v>127041925</v>
          </cell>
        </row>
        <row r="22">
          <cell r="C22">
            <v>1203404</v>
          </cell>
          <cell r="F22">
            <v>47920816</v>
          </cell>
        </row>
        <row r="23">
          <cell r="C23">
            <v>4249907</v>
          </cell>
          <cell r="F23">
            <v>17706429</v>
          </cell>
        </row>
        <row r="24">
          <cell r="C24">
            <v>579024538</v>
          </cell>
          <cell r="F24">
            <v>17267723</v>
          </cell>
        </row>
        <row r="25">
          <cell r="C25">
            <v>70241102</v>
          </cell>
          <cell r="F25">
            <v>12946664</v>
          </cell>
        </row>
        <row r="26">
          <cell r="C26">
            <v>821774795</v>
          </cell>
          <cell r="F26">
            <v>79132509</v>
          </cell>
        </row>
        <row r="27">
          <cell r="C27">
            <v>313393663</v>
          </cell>
          <cell r="F27">
            <v>0</v>
          </cell>
        </row>
        <row r="28">
          <cell r="C28">
            <v>0</v>
          </cell>
          <cell r="F28">
            <v>-11400</v>
          </cell>
        </row>
        <row r="29">
          <cell r="C29">
            <v>365388829</v>
          </cell>
          <cell r="F29">
            <v>92079173</v>
          </cell>
        </row>
        <row r="30">
          <cell r="C30">
            <v>873769961</v>
          </cell>
          <cell r="F30">
            <v>38068825</v>
          </cell>
        </row>
        <row r="102">
          <cell r="C102">
            <v>36779038</v>
          </cell>
        </row>
      </sheetData>
      <sheetData sheetId="36"/>
      <sheetData sheetId="37">
        <row r="4">
          <cell r="C4">
            <v>1805067</v>
          </cell>
          <cell r="F4">
            <v>437077010</v>
          </cell>
        </row>
        <row r="5">
          <cell r="C5">
            <v>1460306352</v>
          </cell>
          <cell r="F5">
            <v>1184617932</v>
          </cell>
        </row>
        <row r="6">
          <cell r="C6">
            <v>0</v>
          </cell>
          <cell r="F6">
            <v>271266923</v>
          </cell>
        </row>
        <row r="7">
          <cell r="C7">
            <v>1462111419</v>
          </cell>
          <cell r="F7">
            <v>13379148</v>
          </cell>
        </row>
        <row r="8">
          <cell r="C8">
            <v>0</v>
          </cell>
          <cell r="F8">
            <v>257887775</v>
          </cell>
        </row>
        <row r="9">
          <cell r="C9">
            <v>0</v>
          </cell>
          <cell r="F9">
            <v>1497131110</v>
          </cell>
        </row>
        <row r="10">
          <cell r="C10">
            <v>1462111419</v>
          </cell>
          <cell r="F10">
            <v>0</v>
          </cell>
        </row>
        <row r="11">
          <cell r="C11">
            <v>1215240188</v>
          </cell>
          <cell r="F11">
            <v>15035012</v>
          </cell>
        </row>
        <row r="12">
          <cell r="C12">
            <v>2677351607</v>
          </cell>
          <cell r="F12">
            <v>1512166122</v>
          </cell>
        </row>
        <row r="13">
          <cell r="C13">
            <v>525555484</v>
          </cell>
          <cell r="F13">
            <v>670600633</v>
          </cell>
        </row>
        <row r="14">
          <cell r="C14">
            <v>221985438</v>
          </cell>
          <cell r="F14">
            <v>841565489</v>
          </cell>
        </row>
        <row r="15">
          <cell r="C15">
            <v>256628341</v>
          </cell>
          <cell r="F15">
            <v>0</v>
          </cell>
        </row>
        <row r="16">
          <cell r="C16">
            <v>490912581</v>
          </cell>
          <cell r="F16">
            <v>0</v>
          </cell>
        </row>
        <row r="17">
          <cell r="C17">
            <v>276039292</v>
          </cell>
          <cell r="F17">
            <v>841565489</v>
          </cell>
        </row>
        <row r="18">
          <cell r="C18">
            <v>190516117</v>
          </cell>
          <cell r="F18">
            <v>39737720</v>
          </cell>
        </row>
        <row r="19">
          <cell r="C19">
            <v>15350905</v>
          </cell>
          <cell r="F19">
            <v>801827769</v>
          </cell>
        </row>
        <row r="20">
          <cell r="C20">
            <v>8439875</v>
          </cell>
          <cell r="F20">
            <v>-7998114</v>
          </cell>
        </row>
        <row r="21">
          <cell r="C21">
            <v>0</v>
          </cell>
          <cell r="F21">
            <v>793829655</v>
          </cell>
        </row>
        <row r="22">
          <cell r="C22">
            <v>14361915</v>
          </cell>
          <cell r="F22">
            <v>597872546</v>
          </cell>
        </row>
        <row r="23">
          <cell r="C23">
            <v>47370480</v>
          </cell>
          <cell r="F23">
            <v>258715801</v>
          </cell>
        </row>
        <row r="24">
          <cell r="C24">
            <v>1488575468</v>
          </cell>
          <cell r="F24">
            <v>254627786</v>
          </cell>
        </row>
        <row r="25">
          <cell r="C25">
            <v>421824266</v>
          </cell>
          <cell r="F25">
            <v>84528959</v>
          </cell>
        </row>
        <row r="26">
          <cell r="C26">
            <v>2186439026</v>
          </cell>
          <cell r="F26">
            <v>195957109</v>
          </cell>
        </row>
        <row r="27">
          <cell r="C27">
            <v>971198838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1462111419</v>
          </cell>
          <cell r="F29">
            <v>280486068</v>
          </cell>
        </row>
        <row r="30">
          <cell r="C30">
            <v>2677351607</v>
          </cell>
          <cell r="F30">
            <v>521341701</v>
          </cell>
        </row>
        <row r="102">
          <cell r="C102">
            <v>665910446</v>
          </cell>
        </row>
      </sheetData>
      <sheetData sheetId="38"/>
      <sheetData sheetId="39"/>
      <sheetData sheetId="40"/>
      <sheetData sheetId="41"/>
      <sheetData sheetId="42"/>
      <sheetData sheetId="43">
        <row r="4">
          <cell r="C4">
            <v>694254</v>
          </cell>
        </row>
        <row r="5">
          <cell r="C5">
            <v>827813609</v>
          </cell>
          <cell r="F5">
            <v>358487160</v>
          </cell>
        </row>
        <row r="6">
          <cell r="C6">
            <v>0</v>
          </cell>
          <cell r="F6">
            <v>270835502</v>
          </cell>
        </row>
        <row r="7">
          <cell r="C7">
            <v>828507863</v>
          </cell>
          <cell r="F7">
            <v>9571706</v>
          </cell>
        </row>
        <row r="8">
          <cell r="C8">
            <v>0</v>
          </cell>
          <cell r="F8">
            <v>261263796</v>
          </cell>
        </row>
        <row r="9">
          <cell r="C9">
            <v>0</v>
          </cell>
          <cell r="F9">
            <v>563460647</v>
          </cell>
        </row>
        <row r="10">
          <cell r="C10">
            <v>828507863</v>
          </cell>
          <cell r="F10">
            <v>0</v>
          </cell>
        </row>
        <row r="11">
          <cell r="C11">
            <v>708453117</v>
          </cell>
          <cell r="F11">
            <v>81605578</v>
          </cell>
        </row>
        <row r="12">
          <cell r="C12">
            <v>1536960980</v>
          </cell>
          <cell r="F12">
            <v>645066225</v>
          </cell>
        </row>
        <row r="13">
          <cell r="C13">
            <v>326990469</v>
          </cell>
          <cell r="F13">
            <v>343312940</v>
          </cell>
        </row>
        <row r="14">
          <cell r="C14">
            <v>31496691</v>
          </cell>
          <cell r="F14">
            <v>301753285</v>
          </cell>
        </row>
        <row r="15">
          <cell r="C15">
            <v>0</v>
          </cell>
          <cell r="F15">
            <v>0</v>
          </cell>
        </row>
        <row r="16">
          <cell r="C16">
            <v>358487160</v>
          </cell>
          <cell r="F16">
            <v>0</v>
          </cell>
        </row>
        <row r="17">
          <cell r="C17">
            <v>111727552</v>
          </cell>
          <cell r="F17">
            <v>301753285</v>
          </cell>
        </row>
        <row r="18">
          <cell r="C18">
            <v>26816004</v>
          </cell>
          <cell r="F18">
            <v>3171184</v>
          </cell>
        </row>
        <row r="19">
          <cell r="C19">
            <v>3084892</v>
          </cell>
          <cell r="F19">
            <v>298582101</v>
          </cell>
        </row>
        <row r="20">
          <cell r="C20">
            <v>13336370</v>
          </cell>
          <cell r="F20">
            <v>-12042849</v>
          </cell>
        </row>
        <row r="21">
          <cell r="C21">
            <v>0</v>
          </cell>
          <cell r="F21">
            <v>286539252</v>
          </cell>
        </row>
        <row r="22">
          <cell r="C22">
            <v>684003</v>
          </cell>
          <cell r="F22">
            <v>80476478</v>
          </cell>
        </row>
        <row r="23">
          <cell r="C23">
            <v>67806283</v>
          </cell>
          <cell r="F23">
            <v>34025456</v>
          </cell>
        </row>
        <row r="24">
          <cell r="C24">
            <v>894684508</v>
          </cell>
          <cell r="F24">
            <v>26798667</v>
          </cell>
        </row>
        <row r="25">
          <cell r="C25">
            <v>172061760</v>
          </cell>
          <cell r="F25">
            <v>19652355</v>
          </cell>
        </row>
        <row r="26">
          <cell r="C26">
            <v>1178473820</v>
          </cell>
          <cell r="F26">
            <v>206062774</v>
          </cell>
        </row>
        <row r="27">
          <cell r="C27">
            <v>470020703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828507863</v>
          </cell>
          <cell r="F29">
            <v>225715129</v>
          </cell>
        </row>
        <row r="30">
          <cell r="C30">
            <v>1536960980</v>
          </cell>
          <cell r="F30">
            <v>72866972</v>
          </cell>
        </row>
        <row r="102">
          <cell r="C102">
            <v>322174022</v>
          </cell>
        </row>
      </sheetData>
      <sheetData sheetId="44"/>
      <sheetData sheetId="45">
        <row r="4">
          <cell r="C4">
            <v>468115</v>
          </cell>
          <cell r="F4">
            <v>276601712</v>
          </cell>
        </row>
        <row r="5">
          <cell r="C5">
            <v>1635870645</v>
          </cell>
          <cell r="F5">
            <v>428162888</v>
          </cell>
        </row>
        <row r="6">
          <cell r="C6">
            <v>0</v>
          </cell>
          <cell r="F6">
            <v>243599862</v>
          </cell>
        </row>
        <row r="7">
          <cell r="C7">
            <v>1636338760</v>
          </cell>
          <cell r="F7">
            <v>0</v>
          </cell>
        </row>
        <row r="8">
          <cell r="C8">
            <v>0</v>
          </cell>
          <cell r="F8">
            <v>243599862</v>
          </cell>
        </row>
        <row r="9">
          <cell r="C9">
            <v>0</v>
          </cell>
          <cell r="F9">
            <v>1320899586</v>
          </cell>
        </row>
        <row r="10">
          <cell r="C10">
            <v>1636338760</v>
          </cell>
          <cell r="F10">
            <v>0</v>
          </cell>
        </row>
        <row r="11">
          <cell r="C11">
            <v>1454418885</v>
          </cell>
          <cell r="F11">
            <v>1214623</v>
          </cell>
        </row>
        <row r="12">
          <cell r="C12">
            <v>3090757645</v>
          </cell>
          <cell r="F12">
            <v>1322114209</v>
          </cell>
        </row>
        <row r="13">
          <cell r="C13">
            <v>700704352</v>
          </cell>
          <cell r="F13">
            <v>549956624</v>
          </cell>
        </row>
        <row r="14">
          <cell r="C14">
            <v>4060248</v>
          </cell>
          <cell r="F14">
            <v>772157585</v>
          </cell>
        </row>
        <row r="15">
          <cell r="C15">
            <v>428773755</v>
          </cell>
          <cell r="F15">
            <v>0</v>
          </cell>
        </row>
        <row r="16">
          <cell r="C16">
            <v>275990845</v>
          </cell>
          <cell r="F16">
            <v>0</v>
          </cell>
        </row>
        <row r="17">
          <cell r="C17">
            <v>264945922</v>
          </cell>
          <cell r="F17">
            <v>772157585</v>
          </cell>
        </row>
        <row r="18">
          <cell r="C18">
            <v>213608686</v>
          </cell>
          <cell r="F18">
            <v>68992115</v>
          </cell>
        </row>
        <row r="19">
          <cell r="C19">
            <v>0</v>
          </cell>
          <cell r="F19">
            <v>703165470</v>
          </cell>
        </row>
        <row r="20">
          <cell r="F20">
            <v>10877037</v>
          </cell>
        </row>
        <row r="21">
          <cell r="C21">
            <v>0</v>
          </cell>
          <cell r="F21">
            <v>714042507</v>
          </cell>
        </row>
        <row r="22">
          <cell r="C22">
            <v>0</v>
          </cell>
          <cell r="F22">
            <v>529711089</v>
          </cell>
        </row>
        <row r="23">
          <cell r="C23">
            <v>51337236</v>
          </cell>
          <cell r="F23">
            <v>225108332</v>
          </cell>
        </row>
        <row r="24">
          <cell r="C24">
            <v>2018575811</v>
          </cell>
          <cell r="F24">
            <v>225654575</v>
          </cell>
        </row>
        <row r="25">
          <cell r="C25">
            <v>531245067</v>
          </cell>
          <cell r="F25">
            <v>78948182</v>
          </cell>
        </row>
        <row r="26">
          <cell r="C26">
            <v>2814766800</v>
          </cell>
          <cell r="F26">
            <v>184331418</v>
          </cell>
        </row>
        <row r="27">
          <cell r="C27">
            <v>1360347915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1636338760</v>
          </cell>
          <cell r="F29">
            <v>263279600</v>
          </cell>
        </row>
        <row r="30">
          <cell r="C30">
            <v>3090757645</v>
          </cell>
          <cell r="F30">
            <v>439885870</v>
          </cell>
        </row>
        <row r="102">
          <cell r="C102">
            <v>530106642</v>
          </cell>
        </row>
      </sheetData>
      <sheetData sheetId="46"/>
      <sheetData sheetId="47">
        <row r="4">
          <cell r="C4">
            <v>258511</v>
          </cell>
          <cell r="F4">
            <v>32305653</v>
          </cell>
        </row>
        <row r="5">
          <cell r="C5">
            <v>1823730319</v>
          </cell>
          <cell r="F5">
            <v>26962077</v>
          </cell>
        </row>
        <row r="6">
          <cell r="C6">
            <v>0</v>
          </cell>
          <cell r="F6">
            <v>19565272</v>
          </cell>
        </row>
        <row r="7">
          <cell r="C7">
            <v>1823988830</v>
          </cell>
          <cell r="F7">
            <v>0</v>
          </cell>
        </row>
        <row r="8">
          <cell r="C8">
            <v>0</v>
          </cell>
          <cell r="F8">
            <v>19565272</v>
          </cell>
        </row>
        <row r="9">
          <cell r="F9">
            <v>1282610370</v>
          </cell>
        </row>
        <row r="10">
          <cell r="C10">
            <v>1823988830</v>
          </cell>
          <cell r="F10">
            <v>-1766630623</v>
          </cell>
        </row>
        <row r="11">
          <cell r="C11">
            <v>3106858318</v>
          </cell>
          <cell r="F11">
            <v>0</v>
          </cell>
        </row>
        <row r="12">
          <cell r="C12">
            <v>4930847148</v>
          </cell>
          <cell r="F12">
            <v>-484020253</v>
          </cell>
        </row>
        <row r="13">
          <cell r="C13">
            <v>59001398</v>
          </cell>
          <cell r="F13">
            <v>23755586</v>
          </cell>
        </row>
        <row r="14">
          <cell r="C14">
            <v>266332</v>
          </cell>
          <cell r="F14">
            <v>-507775839</v>
          </cell>
        </row>
        <row r="15">
          <cell r="C15">
            <v>28944595</v>
          </cell>
          <cell r="F15">
            <v>237557</v>
          </cell>
        </row>
        <row r="16">
          <cell r="C16">
            <v>30323135</v>
          </cell>
          <cell r="F16">
            <v>543475001</v>
          </cell>
        </row>
        <row r="17">
          <cell r="C17">
            <v>17038464</v>
          </cell>
          <cell r="F17">
            <v>35461605</v>
          </cell>
        </row>
        <row r="18">
          <cell r="C18">
            <v>10605898</v>
          </cell>
          <cell r="F18">
            <v>4182029</v>
          </cell>
        </row>
        <row r="19">
          <cell r="C19">
            <v>0</v>
          </cell>
          <cell r="F19">
            <v>31279576</v>
          </cell>
        </row>
        <row r="20">
          <cell r="C20">
            <v>0</v>
          </cell>
          <cell r="F20">
            <v>-2233864</v>
          </cell>
        </row>
        <row r="21">
          <cell r="C21">
            <v>0</v>
          </cell>
          <cell r="F21">
            <v>29045712</v>
          </cell>
        </row>
        <row r="22">
          <cell r="C22">
            <v>0</v>
          </cell>
          <cell r="F22">
            <v>17646535</v>
          </cell>
        </row>
        <row r="23">
          <cell r="C23">
            <v>6432566</v>
          </cell>
          <cell r="F23">
            <v>5848409</v>
          </cell>
        </row>
        <row r="24">
          <cell r="C24">
            <v>2495327226</v>
          </cell>
          <cell r="F24">
            <v>7861531</v>
          </cell>
        </row>
        <row r="25">
          <cell r="C25">
            <v>800564380</v>
          </cell>
          <cell r="F25">
            <v>3936595</v>
          </cell>
        </row>
        <row r="26">
          <cell r="C26">
            <v>3312930070</v>
          </cell>
          <cell r="F26">
            <v>24623415</v>
          </cell>
        </row>
        <row r="27">
          <cell r="C27">
            <v>206071752</v>
          </cell>
          <cell r="F27">
            <v>0</v>
          </cell>
        </row>
        <row r="28">
          <cell r="C28">
            <v>1587593943</v>
          </cell>
          <cell r="F28">
            <v>-13224238</v>
          </cell>
        </row>
        <row r="29">
          <cell r="C29">
            <v>1823988830</v>
          </cell>
          <cell r="F29">
            <v>28560010</v>
          </cell>
        </row>
        <row r="30">
          <cell r="C30">
            <v>4930847148</v>
          </cell>
          <cell r="F30">
            <v>2719566</v>
          </cell>
        </row>
        <row r="102">
          <cell r="C102">
            <v>1642079</v>
          </cell>
        </row>
      </sheetData>
      <sheetData sheetId="48"/>
      <sheetData sheetId="49"/>
      <sheetData sheetId="50"/>
      <sheetData sheetId="51"/>
      <sheetData sheetId="52"/>
      <sheetData sheetId="53">
        <row r="4">
          <cell r="C4">
            <v>6860864</v>
          </cell>
          <cell r="F4">
            <v>20791191</v>
          </cell>
        </row>
        <row r="5">
          <cell r="C5">
            <v>-240451447</v>
          </cell>
          <cell r="F5">
            <v>12829855</v>
          </cell>
        </row>
        <row r="6">
          <cell r="C6">
            <v>0</v>
          </cell>
          <cell r="F6">
            <v>9100569</v>
          </cell>
        </row>
        <row r="7">
          <cell r="C7">
            <v>-233590583</v>
          </cell>
          <cell r="F7">
            <v>1314970</v>
          </cell>
        </row>
        <row r="8">
          <cell r="C8">
            <v>600000</v>
          </cell>
          <cell r="F8">
            <v>7785599</v>
          </cell>
        </row>
        <row r="9">
          <cell r="C9">
            <v>188989031</v>
          </cell>
          <cell r="F9">
            <v>57450</v>
          </cell>
        </row>
        <row r="10">
          <cell r="C10">
            <v>-44001552</v>
          </cell>
          <cell r="F10">
            <v>491559</v>
          </cell>
        </row>
        <row r="11">
          <cell r="C11">
            <v>86820418</v>
          </cell>
          <cell r="F11">
            <v>98396</v>
          </cell>
        </row>
        <row r="12">
          <cell r="C12">
            <v>42818866</v>
          </cell>
          <cell r="F12">
            <v>647405</v>
          </cell>
        </row>
        <row r="13">
          <cell r="C13">
            <v>33617516</v>
          </cell>
          <cell r="F13">
            <v>624032</v>
          </cell>
        </row>
        <row r="14">
          <cell r="C14">
            <v>3530</v>
          </cell>
          <cell r="F14">
            <v>23373</v>
          </cell>
        </row>
        <row r="15">
          <cell r="C15">
            <v>14074367</v>
          </cell>
          <cell r="F15">
            <v>0</v>
          </cell>
        </row>
        <row r="16">
          <cell r="C16">
            <v>19546679</v>
          </cell>
          <cell r="F16">
            <v>25777442</v>
          </cell>
        </row>
        <row r="17">
          <cell r="C17">
            <v>8766811</v>
          </cell>
          <cell r="F17">
            <v>25800815</v>
          </cell>
        </row>
        <row r="18">
          <cell r="C18">
            <v>7384457</v>
          </cell>
          <cell r="F18">
            <v>1532149</v>
          </cell>
        </row>
        <row r="19">
          <cell r="C19">
            <v>76316</v>
          </cell>
          <cell r="F19">
            <v>24268666</v>
          </cell>
        </row>
        <row r="20">
          <cell r="C20">
            <v>920830</v>
          </cell>
          <cell r="F20">
            <v>547739</v>
          </cell>
        </row>
        <row r="21">
          <cell r="C21">
            <v>411</v>
          </cell>
          <cell r="F21">
            <v>24816405</v>
          </cell>
        </row>
        <row r="22">
          <cell r="C22">
            <v>182229</v>
          </cell>
          <cell r="F22">
            <v>-626641</v>
          </cell>
        </row>
        <row r="23">
          <cell r="C23">
            <v>202568</v>
          </cell>
          <cell r="F23">
            <v>-626641</v>
          </cell>
        </row>
        <row r="24">
          <cell r="C24">
            <v>11571474</v>
          </cell>
          <cell r="F24">
            <v>0</v>
          </cell>
        </row>
        <row r="25">
          <cell r="C25">
            <v>2933902</v>
          </cell>
          <cell r="F25">
            <v>0</v>
          </cell>
        </row>
        <row r="26">
          <cell r="C26">
            <v>23272187</v>
          </cell>
          <cell r="F26">
            <v>25451405</v>
          </cell>
        </row>
        <row r="27">
          <cell r="C27">
            <v>-63548231</v>
          </cell>
          <cell r="F27">
            <v>0</v>
          </cell>
        </row>
        <row r="28">
          <cell r="C28">
            <v>0</v>
          </cell>
          <cell r="F28">
            <v>-8359</v>
          </cell>
        </row>
        <row r="29">
          <cell r="C29">
            <v>-44001552</v>
          </cell>
          <cell r="F29">
            <v>25451405</v>
          </cell>
        </row>
        <row r="30">
          <cell r="C30">
            <v>42818866</v>
          </cell>
          <cell r="F30">
            <v>-1182739</v>
          </cell>
        </row>
        <row r="102">
          <cell r="C102">
            <v>469022</v>
          </cell>
        </row>
      </sheetData>
      <sheetData sheetId="54"/>
      <sheetData sheetId="55"/>
      <sheetData sheetId="56"/>
      <sheetData sheetId="57"/>
      <sheetData sheetId="58"/>
      <sheetData sheetId="59">
        <row r="4">
          <cell r="C4">
            <v>4212516</v>
          </cell>
          <cell r="F4">
            <v>8167252</v>
          </cell>
        </row>
        <row r="5">
          <cell r="C5">
            <v>-729573916</v>
          </cell>
          <cell r="F5">
            <v>19218212</v>
          </cell>
        </row>
        <row r="6">
          <cell r="C6">
            <v>0</v>
          </cell>
          <cell r="F6">
            <v>23391788</v>
          </cell>
        </row>
        <row r="7">
          <cell r="C7">
            <v>-725361400</v>
          </cell>
          <cell r="F7">
            <v>633879</v>
          </cell>
        </row>
        <row r="8">
          <cell r="C8">
            <v>447694543</v>
          </cell>
          <cell r="F8">
            <v>22757909</v>
          </cell>
        </row>
        <row r="9">
          <cell r="F9">
            <v>4824590</v>
          </cell>
        </row>
        <row r="10">
          <cell r="C10">
            <v>-277666857</v>
          </cell>
          <cell r="F10">
            <v>4436100</v>
          </cell>
        </row>
        <row r="11">
          <cell r="C11">
            <v>331907546</v>
          </cell>
          <cell r="F11">
            <v>103734</v>
          </cell>
        </row>
        <row r="12">
          <cell r="C12">
            <v>54240689</v>
          </cell>
          <cell r="F12">
            <v>9364424</v>
          </cell>
        </row>
        <row r="13">
          <cell r="C13">
            <v>22943185</v>
          </cell>
          <cell r="F13">
            <v>18890690</v>
          </cell>
        </row>
        <row r="14">
          <cell r="C14">
            <v>4442279</v>
          </cell>
          <cell r="F14">
            <v>-9526266</v>
          </cell>
        </row>
        <row r="15">
          <cell r="C15">
            <v>19649140</v>
          </cell>
          <cell r="F15">
            <v>4436100</v>
          </cell>
        </row>
        <row r="16">
          <cell r="C16">
            <v>7736324</v>
          </cell>
          <cell r="F16">
            <v>66237874</v>
          </cell>
        </row>
        <row r="17">
          <cell r="C17">
            <v>22699774</v>
          </cell>
          <cell r="F17">
            <v>52275508</v>
          </cell>
        </row>
        <row r="18">
          <cell r="C18">
            <v>22649298</v>
          </cell>
          <cell r="F18">
            <v>1295508</v>
          </cell>
        </row>
        <row r="19">
          <cell r="C19">
            <v>0</v>
          </cell>
          <cell r="F19">
            <v>50980000</v>
          </cell>
        </row>
        <row r="20">
          <cell r="C20">
            <v>0</v>
          </cell>
          <cell r="F20">
            <v>150043</v>
          </cell>
        </row>
        <row r="21">
          <cell r="C21">
            <v>0</v>
          </cell>
          <cell r="F21">
            <v>51130043</v>
          </cell>
        </row>
        <row r="22">
          <cell r="C22">
            <v>28391</v>
          </cell>
          <cell r="F22">
            <v>-22772061</v>
          </cell>
        </row>
        <row r="23">
          <cell r="C23">
            <v>22085</v>
          </cell>
          <cell r="F23">
            <v>-22772061</v>
          </cell>
        </row>
        <row r="24">
          <cell r="C24">
            <v>20889496</v>
          </cell>
          <cell r="F24">
            <v>0</v>
          </cell>
        </row>
        <row r="25">
          <cell r="C25">
            <v>862729</v>
          </cell>
          <cell r="F25">
            <v>0</v>
          </cell>
        </row>
        <row r="26">
          <cell r="C26">
            <v>44451999</v>
          </cell>
          <cell r="F26">
            <v>73928104</v>
          </cell>
        </row>
        <row r="27">
          <cell r="C27">
            <v>-287455547</v>
          </cell>
          <cell r="F27">
            <v>0</v>
          </cell>
        </row>
        <row r="28">
          <cell r="C28">
            <v>2052366</v>
          </cell>
          <cell r="F28">
            <v>-26000</v>
          </cell>
        </row>
        <row r="29">
          <cell r="C29">
            <v>-277666857</v>
          </cell>
          <cell r="F29">
            <v>73928104</v>
          </cell>
        </row>
        <row r="30">
          <cell r="C30">
            <v>54240689</v>
          </cell>
          <cell r="F30">
            <v>-22948104</v>
          </cell>
        </row>
        <row r="102">
          <cell r="C102">
            <v>17974701</v>
          </cell>
        </row>
      </sheetData>
      <sheetData sheetId="60"/>
      <sheetData sheetId="61">
        <row r="4">
          <cell r="C4">
            <v>820364</v>
          </cell>
          <cell r="F4">
            <v>83747498</v>
          </cell>
        </row>
        <row r="5">
          <cell r="C5">
            <v>165724231</v>
          </cell>
          <cell r="F5">
            <v>52779648</v>
          </cell>
        </row>
        <row r="6">
          <cell r="C6">
            <v>0</v>
          </cell>
          <cell r="F6">
            <v>41813482</v>
          </cell>
        </row>
        <row r="7">
          <cell r="C7">
            <v>166544595</v>
          </cell>
          <cell r="F7">
            <v>652500</v>
          </cell>
        </row>
        <row r="8">
          <cell r="C8">
            <v>0</v>
          </cell>
          <cell r="F8">
            <v>41160982</v>
          </cell>
        </row>
        <row r="9">
          <cell r="C9">
            <v>0</v>
          </cell>
          <cell r="F9">
            <v>120541221</v>
          </cell>
        </row>
        <row r="10">
          <cell r="C10">
            <v>166544595</v>
          </cell>
          <cell r="F10">
            <v>0</v>
          </cell>
        </row>
        <row r="11">
          <cell r="C11">
            <v>116282449</v>
          </cell>
          <cell r="F11">
            <v>72728</v>
          </cell>
        </row>
        <row r="12">
          <cell r="C12">
            <v>282827044</v>
          </cell>
          <cell r="F12">
            <v>120613949</v>
          </cell>
        </row>
        <row r="13">
          <cell r="C13">
            <v>134145221</v>
          </cell>
          <cell r="F13">
            <v>36219985</v>
          </cell>
        </row>
        <row r="14">
          <cell r="C14">
            <v>2381925</v>
          </cell>
          <cell r="F14">
            <v>84393964</v>
          </cell>
        </row>
        <row r="15">
          <cell r="C15">
            <v>55622247</v>
          </cell>
          <cell r="F15">
            <v>0</v>
          </cell>
        </row>
        <row r="16">
          <cell r="C16">
            <v>80904899</v>
          </cell>
          <cell r="F16">
            <v>0</v>
          </cell>
        </row>
        <row r="17">
          <cell r="C17">
            <v>34225396</v>
          </cell>
          <cell r="F17">
            <v>84393964</v>
          </cell>
        </row>
        <row r="18">
          <cell r="C18">
            <v>27852625</v>
          </cell>
          <cell r="F18">
            <v>7312511</v>
          </cell>
        </row>
        <row r="19">
          <cell r="C19">
            <v>0</v>
          </cell>
          <cell r="F19">
            <v>77081453</v>
          </cell>
        </row>
        <row r="20">
          <cell r="C20">
            <v>1521468</v>
          </cell>
          <cell r="F20">
            <v>7711256</v>
          </cell>
        </row>
        <row r="21">
          <cell r="C21">
            <v>0</v>
          </cell>
          <cell r="F21">
            <v>84792709</v>
          </cell>
        </row>
        <row r="22">
          <cell r="C22">
            <v>3296714</v>
          </cell>
          <cell r="F22">
            <v>19494689</v>
          </cell>
        </row>
        <row r="23">
          <cell r="C23">
            <v>1554589</v>
          </cell>
          <cell r="F23">
            <v>19494689</v>
          </cell>
        </row>
        <row r="24">
          <cell r="C24">
            <v>108151732</v>
          </cell>
          <cell r="F24">
            <v>0</v>
          </cell>
        </row>
        <row r="25">
          <cell r="C25">
            <v>58970017</v>
          </cell>
          <cell r="F25">
            <v>0</v>
          </cell>
        </row>
        <row r="26">
          <cell r="C26">
            <v>201347145</v>
          </cell>
          <cell r="F26">
            <v>65325121</v>
          </cell>
        </row>
        <row r="27">
          <cell r="C27">
            <v>85064696</v>
          </cell>
          <cell r="F27">
            <v>0</v>
          </cell>
        </row>
        <row r="28">
          <cell r="C28">
            <v>575000</v>
          </cell>
          <cell r="F28">
            <v>-27101</v>
          </cell>
        </row>
        <row r="29">
          <cell r="C29">
            <v>166544595</v>
          </cell>
          <cell r="F29">
            <v>65325121</v>
          </cell>
        </row>
        <row r="30">
          <cell r="C30">
            <v>282827044</v>
          </cell>
          <cell r="F30">
            <v>11756332</v>
          </cell>
        </row>
        <row r="102">
          <cell r="C102">
            <v>33745974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>
            <v>1716945</v>
          </cell>
          <cell r="F4">
            <v>62893855</v>
          </cell>
        </row>
        <row r="5">
          <cell r="C5">
            <v>-131331719</v>
          </cell>
          <cell r="F5">
            <v>25686584</v>
          </cell>
        </row>
        <row r="6">
          <cell r="C6">
            <v>0</v>
          </cell>
          <cell r="F6">
            <v>50478953</v>
          </cell>
        </row>
        <row r="7">
          <cell r="C7">
            <v>-129614774</v>
          </cell>
          <cell r="F7">
            <v>19760772</v>
          </cell>
        </row>
        <row r="8">
          <cell r="C8">
            <v>0</v>
          </cell>
          <cell r="F8">
            <v>30718181</v>
          </cell>
        </row>
        <row r="9">
          <cell r="C9">
            <v>187794844</v>
          </cell>
          <cell r="F9">
            <v>11337955</v>
          </cell>
        </row>
        <row r="10">
          <cell r="C10">
            <v>58180070</v>
          </cell>
          <cell r="F10">
            <v>0</v>
          </cell>
        </row>
        <row r="11">
          <cell r="C11">
            <v>169200465</v>
          </cell>
          <cell r="F11">
            <v>286225</v>
          </cell>
        </row>
        <row r="12">
          <cell r="C12">
            <v>227380535</v>
          </cell>
          <cell r="F12">
            <v>11624180</v>
          </cell>
        </row>
        <row r="13">
          <cell r="C13">
            <v>88580439</v>
          </cell>
          <cell r="F13">
            <v>23456011</v>
          </cell>
        </row>
        <row r="14">
          <cell r="C14">
            <v>0</v>
          </cell>
          <cell r="F14">
            <v>-11831831</v>
          </cell>
        </row>
        <row r="15">
          <cell r="C15">
            <v>32759633</v>
          </cell>
          <cell r="F15">
            <v>0</v>
          </cell>
        </row>
        <row r="16">
          <cell r="C16">
            <v>55820806</v>
          </cell>
          <cell r="F16">
            <v>34032750</v>
          </cell>
        </row>
        <row r="17">
          <cell r="C17">
            <v>36648261</v>
          </cell>
          <cell r="F17">
            <v>22200919</v>
          </cell>
        </row>
        <row r="18">
          <cell r="C18">
            <v>23141139</v>
          </cell>
          <cell r="F18">
            <v>7708543</v>
          </cell>
        </row>
        <row r="19">
          <cell r="C19">
            <v>0</v>
          </cell>
          <cell r="F19">
            <v>14492376</v>
          </cell>
        </row>
        <row r="20">
          <cell r="C20">
            <v>12962669</v>
          </cell>
          <cell r="F20">
            <v>3905</v>
          </cell>
        </row>
        <row r="21">
          <cell r="C21">
            <v>0</v>
          </cell>
          <cell r="F21">
            <v>14496281</v>
          </cell>
        </row>
        <row r="22">
          <cell r="C22">
            <v>0</v>
          </cell>
          <cell r="F22">
            <v>-21665615</v>
          </cell>
        </row>
        <row r="23">
          <cell r="C23">
            <v>544453</v>
          </cell>
          <cell r="F23">
            <v>-21665615</v>
          </cell>
        </row>
        <row r="24">
          <cell r="C24">
            <v>132616987</v>
          </cell>
          <cell r="F24">
            <v>0</v>
          </cell>
        </row>
        <row r="25">
          <cell r="C25">
            <v>2197981</v>
          </cell>
          <cell r="F25">
            <v>0</v>
          </cell>
        </row>
        <row r="26">
          <cell r="C26">
            <v>171463229</v>
          </cell>
          <cell r="F26">
            <v>36161896</v>
          </cell>
        </row>
        <row r="27">
          <cell r="C27">
            <v>2262764</v>
          </cell>
          <cell r="F27">
            <v>0</v>
          </cell>
        </row>
        <row r="28">
          <cell r="C28">
            <v>96500</v>
          </cell>
          <cell r="F28">
            <v>0</v>
          </cell>
        </row>
        <row r="29">
          <cell r="C29">
            <v>58180070</v>
          </cell>
          <cell r="F29">
            <v>36161896</v>
          </cell>
        </row>
        <row r="30">
          <cell r="C30">
            <v>227380535</v>
          </cell>
          <cell r="F30">
            <v>-21669520</v>
          </cell>
        </row>
        <row r="102">
          <cell r="C102">
            <v>17595503</v>
          </cell>
        </row>
      </sheetData>
      <sheetData sheetId="80"/>
      <sheetData sheetId="81"/>
      <sheetData sheetId="82"/>
      <sheetData sheetId="83">
        <row r="4">
          <cell r="C4">
            <v>554506</v>
          </cell>
          <cell r="F4">
            <v>21240114</v>
          </cell>
        </row>
        <row r="5">
          <cell r="C5">
            <v>-166831385</v>
          </cell>
          <cell r="F5">
            <v>19706390</v>
          </cell>
        </row>
        <row r="6">
          <cell r="C6">
            <v>0</v>
          </cell>
          <cell r="F6">
            <v>22628109</v>
          </cell>
        </row>
        <row r="7">
          <cell r="C7">
            <v>-166276879</v>
          </cell>
          <cell r="F7">
            <v>9515339</v>
          </cell>
        </row>
        <row r="8">
          <cell r="C8">
            <v>0</v>
          </cell>
          <cell r="F8">
            <v>13112770</v>
          </cell>
        </row>
        <row r="9">
          <cell r="C9">
            <v>143652282</v>
          </cell>
          <cell r="F9">
            <v>25512252</v>
          </cell>
        </row>
        <row r="10">
          <cell r="C10">
            <v>-22624597</v>
          </cell>
          <cell r="F10">
            <v>0</v>
          </cell>
        </row>
        <row r="11">
          <cell r="C11">
            <v>94148219</v>
          </cell>
          <cell r="F11">
            <v>1228852</v>
          </cell>
        </row>
        <row r="12">
          <cell r="C12">
            <v>71523622</v>
          </cell>
          <cell r="F12">
            <v>26741104</v>
          </cell>
        </row>
        <row r="13">
          <cell r="C13">
            <v>40946504</v>
          </cell>
          <cell r="F13">
            <v>19791206</v>
          </cell>
        </row>
        <row r="14">
          <cell r="C14">
            <v>0</v>
          </cell>
          <cell r="F14">
            <v>6949898</v>
          </cell>
        </row>
        <row r="15">
          <cell r="C15">
            <v>20595857</v>
          </cell>
          <cell r="F15">
            <v>0</v>
          </cell>
        </row>
        <row r="16">
          <cell r="C16">
            <v>20350647</v>
          </cell>
          <cell r="F16">
            <v>29585312</v>
          </cell>
        </row>
        <row r="17">
          <cell r="C17">
            <v>23745129</v>
          </cell>
          <cell r="F17">
            <v>36535210</v>
          </cell>
        </row>
        <row r="18">
          <cell r="C18">
            <v>13629343</v>
          </cell>
          <cell r="F18">
            <v>2487494</v>
          </cell>
        </row>
        <row r="19">
          <cell r="C19">
            <v>1328969</v>
          </cell>
          <cell r="F19">
            <v>34047716</v>
          </cell>
        </row>
        <row r="20">
          <cell r="C20">
            <v>8568182</v>
          </cell>
          <cell r="F20">
            <v>570328</v>
          </cell>
        </row>
        <row r="21">
          <cell r="C21">
            <v>41</v>
          </cell>
          <cell r="F21">
            <v>34618044</v>
          </cell>
        </row>
        <row r="22">
          <cell r="C22">
            <v>0</v>
          </cell>
          <cell r="F22">
            <v>2926198</v>
          </cell>
        </row>
        <row r="23">
          <cell r="C23">
            <v>218594</v>
          </cell>
          <cell r="F23">
            <v>2926198</v>
          </cell>
        </row>
        <row r="24">
          <cell r="C24">
            <v>12606884</v>
          </cell>
          <cell r="F24">
            <v>0</v>
          </cell>
        </row>
        <row r="25">
          <cell r="C25">
            <v>14820962</v>
          </cell>
          <cell r="F25">
            <v>0</v>
          </cell>
        </row>
        <row r="26">
          <cell r="C26">
            <v>51172975</v>
          </cell>
          <cell r="F26">
            <v>31691846</v>
          </cell>
        </row>
        <row r="27">
          <cell r="C27">
            <v>-42975244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-22624597</v>
          </cell>
          <cell r="F29">
            <v>31691846</v>
          </cell>
        </row>
        <row r="30">
          <cell r="C30">
            <v>71523622</v>
          </cell>
          <cell r="F30">
            <v>2355870</v>
          </cell>
        </row>
        <row r="102">
          <cell r="C102">
            <v>18802102</v>
          </cell>
        </row>
      </sheetData>
      <sheetData sheetId="84"/>
      <sheetData sheetId="85">
        <row r="4">
          <cell r="C4">
            <v>41151666</v>
          </cell>
          <cell r="F4">
            <v>21093511</v>
          </cell>
        </row>
        <row r="5">
          <cell r="C5">
            <v>31901690</v>
          </cell>
          <cell r="F5">
            <v>-1531687</v>
          </cell>
        </row>
        <row r="6">
          <cell r="C6">
            <v>0</v>
          </cell>
          <cell r="F6">
            <v>48376199</v>
          </cell>
        </row>
        <row r="7">
          <cell r="C7">
            <v>73053356</v>
          </cell>
          <cell r="F7">
            <v>9500331</v>
          </cell>
        </row>
        <row r="8">
          <cell r="C8">
            <v>0</v>
          </cell>
          <cell r="F8">
            <v>38875868</v>
          </cell>
        </row>
        <row r="9">
          <cell r="C9">
            <v>17541120</v>
          </cell>
          <cell r="F9">
            <v>59472167</v>
          </cell>
        </row>
        <row r="10">
          <cell r="C10">
            <v>90594476</v>
          </cell>
          <cell r="F10">
            <v>0</v>
          </cell>
        </row>
        <row r="11">
          <cell r="C11">
            <v>67479279</v>
          </cell>
          <cell r="F11">
            <v>986252</v>
          </cell>
        </row>
        <row r="12">
          <cell r="C12">
            <v>158073755</v>
          </cell>
          <cell r="F12">
            <v>60458419</v>
          </cell>
        </row>
        <row r="13">
          <cell r="C13">
            <v>19448869</v>
          </cell>
          <cell r="F13">
            <v>48509104</v>
          </cell>
        </row>
        <row r="14">
          <cell r="C14">
            <v>112955</v>
          </cell>
          <cell r="F14">
            <v>11949315</v>
          </cell>
        </row>
        <row r="15">
          <cell r="C15">
            <v>0</v>
          </cell>
          <cell r="F15">
            <v>0</v>
          </cell>
        </row>
        <row r="16">
          <cell r="C16">
            <v>19561824</v>
          </cell>
          <cell r="F16">
            <v>20651259</v>
          </cell>
        </row>
        <row r="17">
          <cell r="C17">
            <v>59628666</v>
          </cell>
          <cell r="F17">
            <v>32600574</v>
          </cell>
        </row>
        <row r="18">
          <cell r="C18">
            <v>40481312</v>
          </cell>
          <cell r="F18">
            <v>4176373</v>
          </cell>
        </row>
        <row r="19">
          <cell r="C19">
            <v>2916417</v>
          </cell>
          <cell r="F19">
            <v>28424201</v>
          </cell>
        </row>
        <row r="20">
          <cell r="C20">
            <v>6864869</v>
          </cell>
          <cell r="F20">
            <v>80441</v>
          </cell>
        </row>
        <row r="21">
          <cell r="C21">
            <v>0</v>
          </cell>
          <cell r="F21">
            <v>28504642</v>
          </cell>
        </row>
        <row r="22">
          <cell r="C22">
            <v>88803</v>
          </cell>
          <cell r="F22">
            <v>-14471</v>
          </cell>
        </row>
        <row r="23">
          <cell r="C23">
            <v>9277265</v>
          </cell>
          <cell r="F23">
            <v>-14471</v>
          </cell>
        </row>
        <row r="24">
          <cell r="C24">
            <v>67348964</v>
          </cell>
          <cell r="F24">
            <v>0</v>
          </cell>
        </row>
        <row r="25">
          <cell r="C25">
            <v>11531481</v>
          </cell>
          <cell r="F25">
            <v>0</v>
          </cell>
        </row>
        <row r="26">
          <cell r="C26">
            <v>138509111</v>
          </cell>
          <cell r="F26">
            <v>28405280</v>
          </cell>
        </row>
        <row r="27">
          <cell r="C27">
            <v>71029832</v>
          </cell>
          <cell r="F27">
            <v>0</v>
          </cell>
        </row>
        <row r="28">
          <cell r="C28">
            <v>2820</v>
          </cell>
          <cell r="F28">
            <v>113833</v>
          </cell>
        </row>
        <row r="29">
          <cell r="C29">
            <v>90594476</v>
          </cell>
          <cell r="F29">
            <v>28405280</v>
          </cell>
        </row>
        <row r="30">
          <cell r="C30">
            <v>158073755</v>
          </cell>
          <cell r="F30">
            <v>18921</v>
          </cell>
        </row>
        <row r="102">
          <cell r="C102">
            <v>47945148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>
        <row r="4">
          <cell r="C4">
            <v>2500000</v>
          </cell>
        </row>
        <row r="5">
          <cell r="C5">
            <v>-17890649</v>
          </cell>
          <cell r="F5">
            <v>41468022</v>
          </cell>
        </row>
        <row r="6">
          <cell r="C6">
            <v>0</v>
          </cell>
          <cell r="F6">
            <v>76788432</v>
          </cell>
        </row>
        <row r="7">
          <cell r="C7">
            <v>-15390649</v>
          </cell>
          <cell r="F7">
            <v>66580151</v>
          </cell>
        </row>
        <row r="8">
          <cell r="C8">
            <v>0</v>
          </cell>
          <cell r="F8">
            <v>10208281</v>
          </cell>
        </row>
        <row r="9">
          <cell r="C9">
            <v>0</v>
          </cell>
          <cell r="F9">
            <v>15240825</v>
          </cell>
        </row>
        <row r="10">
          <cell r="C10">
            <v>-15390649</v>
          </cell>
          <cell r="F10">
            <v>0</v>
          </cell>
        </row>
        <row r="11">
          <cell r="C11">
            <v>175013623</v>
          </cell>
          <cell r="F11">
            <v>13018</v>
          </cell>
        </row>
        <row r="12">
          <cell r="C12">
            <v>159622974</v>
          </cell>
          <cell r="F12">
            <v>15253843</v>
          </cell>
        </row>
        <row r="13">
          <cell r="C13">
            <v>41459652</v>
          </cell>
          <cell r="F13">
            <v>10521610</v>
          </cell>
        </row>
        <row r="14">
          <cell r="C14">
            <v>8370</v>
          </cell>
          <cell r="F14">
            <v>4732233</v>
          </cell>
        </row>
        <row r="15">
          <cell r="C15">
            <v>19916613</v>
          </cell>
          <cell r="F15">
            <v>0</v>
          </cell>
        </row>
        <row r="16">
          <cell r="C16">
            <v>21551409</v>
          </cell>
          <cell r="F16">
            <v>12744496</v>
          </cell>
        </row>
        <row r="17">
          <cell r="C17">
            <v>83706656</v>
          </cell>
          <cell r="F17">
            <v>17476729</v>
          </cell>
        </row>
        <row r="18">
          <cell r="C18">
            <v>2535047</v>
          </cell>
          <cell r="F18">
            <v>2405358</v>
          </cell>
        </row>
        <row r="19">
          <cell r="C19">
            <v>0</v>
          </cell>
          <cell r="F19">
            <v>15071371</v>
          </cell>
        </row>
        <row r="20">
          <cell r="C20">
            <v>73838657</v>
          </cell>
          <cell r="F20">
            <v>39873</v>
          </cell>
        </row>
        <row r="21">
          <cell r="C21">
            <v>0</v>
          </cell>
          <cell r="F21">
            <v>15111244</v>
          </cell>
        </row>
        <row r="22">
          <cell r="C22">
            <v>255856</v>
          </cell>
          <cell r="F22">
            <v>-1749472</v>
          </cell>
        </row>
        <row r="23">
          <cell r="C23">
            <v>7077096</v>
          </cell>
          <cell r="F23">
            <v>-1749472</v>
          </cell>
        </row>
        <row r="24">
          <cell r="C24">
            <v>53116560</v>
          </cell>
          <cell r="F24">
            <v>0</v>
          </cell>
        </row>
        <row r="25">
          <cell r="C25">
            <v>1248349</v>
          </cell>
          <cell r="F25">
            <v>0</v>
          </cell>
        </row>
        <row r="26">
          <cell r="C26">
            <v>138071565</v>
          </cell>
          <cell r="F26">
            <v>16860716</v>
          </cell>
        </row>
        <row r="27">
          <cell r="C27">
            <v>-36942058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-15390649</v>
          </cell>
          <cell r="F29">
            <v>16860716</v>
          </cell>
        </row>
        <row r="30">
          <cell r="C30">
            <v>159622974</v>
          </cell>
          <cell r="F30">
            <v>-1789345</v>
          </cell>
        </row>
        <row r="102">
          <cell r="C102">
            <v>5785228</v>
          </cell>
        </row>
      </sheetData>
      <sheetData sheetId="94"/>
      <sheetData sheetId="95">
        <row r="4">
          <cell r="C4">
            <v>715120</v>
          </cell>
          <cell r="F4">
            <v>9585561</v>
          </cell>
        </row>
        <row r="5">
          <cell r="C5">
            <v>-92282820</v>
          </cell>
          <cell r="F5">
            <v>17062642</v>
          </cell>
        </row>
        <row r="6">
          <cell r="C6">
            <v>0</v>
          </cell>
          <cell r="F6">
            <v>2155597</v>
          </cell>
        </row>
        <row r="7">
          <cell r="C7">
            <v>-91567700</v>
          </cell>
          <cell r="F7">
            <v>35677174</v>
          </cell>
        </row>
        <row r="8">
          <cell r="C8">
            <v>0</v>
          </cell>
          <cell r="F8">
            <v>-33521577</v>
          </cell>
        </row>
        <row r="9">
          <cell r="C9">
            <v>83917100</v>
          </cell>
          <cell r="F9">
            <v>15495295</v>
          </cell>
        </row>
        <row r="10">
          <cell r="C10">
            <v>-7650600</v>
          </cell>
          <cell r="F10">
            <v>5982</v>
          </cell>
        </row>
        <row r="11">
          <cell r="C11">
            <v>232330415</v>
          </cell>
          <cell r="F11">
            <v>521</v>
          </cell>
        </row>
        <row r="12">
          <cell r="C12">
            <v>224679815</v>
          </cell>
          <cell r="F12">
            <v>15501798</v>
          </cell>
        </row>
        <row r="13">
          <cell r="C13">
            <v>7477081</v>
          </cell>
          <cell r="F13">
            <v>10668129</v>
          </cell>
        </row>
        <row r="14">
          <cell r="C14">
            <v>0</v>
          </cell>
          <cell r="F14">
            <v>4833669</v>
          </cell>
        </row>
        <row r="15">
          <cell r="C15">
            <v>0</v>
          </cell>
          <cell r="F15">
            <v>0</v>
          </cell>
        </row>
        <row r="16">
          <cell r="C16">
            <v>7477081</v>
          </cell>
          <cell r="F16">
            <v>0</v>
          </cell>
        </row>
        <row r="17">
          <cell r="C17">
            <v>23145634</v>
          </cell>
          <cell r="F17">
            <v>4833669</v>
          </cell>
        </row>
        <row r="18">
          <cell r="C18">
            <v>20070081</v>
          </cell>
          <cell r="F18">
            <v>2818189</v>
          </cell>
        </row>
        <row r="19">
          <cell r="C19">
            <v>0</v>
          </cell>
          <cell r="F19">
            <v>2015480</v>
          </cell>
        </row>
        <row r="20">
          <cell r="C20">
            <v>1623332</v>
          </cell>
          <cell r="F20">
            <v>16060357</v>
          </cell>
        </row>
        <row r="21">
          <cell r="C21">
            <v>0</v>
          </cell>
          <cell r="F21">
            <v>18075837</v>
          </cell>
        </row>
        <row r="22">
          <cell r="C22">
            <v>576484</v>
          </cell>
          <cell r="F22">
            <v>-1417193</v>
          </cell>
        </row>
        <row r="23">
          <cell r="C23">
            <v>875737</v>
          </cell>
          <cell r="F23">
            <v>-1417193</v>
          </cell>
        </row>
        <row r="24">
          <cell r="C24">
            <v>191308839</v>
          </cell>
          <cell r="F24">
            <v>0</v>
          </cell>
        </row>
        <row r="25">
          <cell r="C25">
            <v>2581458</v>
          </cell>
          <cell r="F25">
            <v>0</v>
          </cell>
        </row>
        <row r="26">
          <cell r="C26">
            <v>217035931</v>
          </cell>
          <cell r="F26">
            <v>19493030</v>
          </cell>
        </row>
        <row r="27">
          <cell r="C27">
            <v>-15294484</v>
          </cell>
          <cell r="F27">
            <v>0</v>
          </cell>
        </row>
        <row r="28">
          <cell r="C28">
            <v>166803</v>
          </cell>
          <cell r="F28">
            <v>0</v>
          </cell>
        </row>
        <row r="29">
          <cell r="C29">
            <v>-7650600</v>
          </cell>
          <cell r="F29">
            <v>19493030</v>
          </cell>
        </row>
        <row r="30">
          <cell r="C30">
            <v>224679815</v>
          </cell>
          <cell r="F30">
            <v>-17477550</v>
          </cell>
        </row>
        <row r="102">
          <cell r="C102">
            <v>9789196</v>
          </cell>
        </row>
      </sheetData>
      <sheetData sheetId="96"/>
      <sheetData sheetId="97"/>
      <sheetData sheetId="98"/>
      <sheetData sheetId="99">
        <row r="4">
          <cell r="C4">
            <v>615548</v>
          </cell>
        </row>
        <row r="5">
          <cell r="C5">
            <v>-54574825</v>
          </cell>
          <cell r="F5">
            <v>13350134</v>
          </cell>
        </row>
        <row r="6">
          <cell r="C6">
            <v>0</v>
          </cell>
          <cell r="F6">
            <v>48516333</v>
          </cell>
        </row>
        <row r="7">
          <cell r="C7">
            <v>-53959277</v>
          </cell>
          <cell r="F7">
            <v>24792942</v>
          </cell>
        </row>
        <row r="8">
          <cell r="C8">
            <v>0</v>
          </cell>
          <cell r="F8">
            <v>23723391</v>
          </cell>
        </row>
        <row r="9">
          <cell r="C9">
            <v>120316871</v>
          </cell>
          <cell r="F9">
            <v>50103068</v>
          </cell>
        </row>
        <row r="10">
          <cell r="C10">
            <v>66357594</v>
          </cell>
          <cell r="F10">
            <v>0</v>
          </cell>
        </row>
        <row r="11">
          <cell r="C11">
            <v>226459939</v>
          </cell>
          <cell r="F11">
            <v>113335</v>
          </cell>
        </row>
        <row r="12">
          <cell r="C12">
            <v>292817533</v>
          </cell>
          <cell r="F12">
            <v>50216403</v>
          </cell>
        </row>
        <row r="13">
          <cell r="C13">
            <v>13350134</v>
          </cell>
          <cell r="F13">
            <v>18238508</v>
          </cell>
        </row>
        <row r="14">
          <cell r="C14">
            <v>0</v>
          </cell>
          <cell r="F14">
            <v>31977895</v>
          </cell>
        </row>
        <row r="15">
          <cell r="C15">
            <v>7472730</v>
          </cell>
          <cell r="F15">
            <v>0</v>
          </cell>
        </row>
        <row r="16">
          <cell r="C16">
            <v>5877404</v>
          </cell>
          <cell r="F16">
            <v>27868615</v>
          </cell>
        </row>
        <row r="17">
          <cell r="C17">
            <v>48951780</v>
          </cell>
          <cell r="F17">
            <v>59846510</v>
          </cell>
        </row>
        <row r="18">
          <cell r="C18">
            <v>17955200</v>
          </cell>
          <cell r="F18">
            <v>932440</v>
          </cell>
        </row>
        <row r="19">
          <cell r="C19">
            <v>18465298</v>
          </cell>
          <cell r="F19">
            <v>58914070</v>
          </cell>
        </row>
        <row r="20">
          <cell r="C20">
            <v>4699942</v>
          </cell>
          <cell r="F20">
            <v>459754</v>
          </cell>
        </row>
        <row r="21">
          <cell r="C21">
            <v>0</v>
          </cell>
          <cell r="F21">
            <v>59373824</v>
          </cell>
        </row>
        <row r="22">
          <cell r="C22">
            <v>481379</v>
          </cell>
          <cell r="F22">
            <v>30480505</v>
          </cell>
        </row>
        <row r="23">
          <cell r="C23">
            <v>7349961</v>
          </cell>
          <cell r="F23">
            <v>30480505</v>
          </cell>
        </row>
        <row r="24">
          <cell r="C24">
            <v>138229604</v>
          </cell>
          <cell r="F24">
            <v>0</v>
          </cell>
        </row>
        <row r="25">
          <cell r="C25">
            <v>99746745</v>
          </cell>
          <cell r="F25">
            <v>0</v>
          </cell>
        </row>
        <row r="26">
          <cell r="C26">
            <v>286928129</v>
          </cell>
          <cell r="F26">
            <v>28893319</v>
          </cell>
        </row>
        <row r="27">
          <cell r="C27">
            <v>60468190</v>
          </cell>
          <cell r="F27">
            <v>0</v>
          </cell>
        </row>
        <row r="28">
          <cell r="C28">
            <v>12000</v>
          </cell>
          <cell r="F28">
            <v>0</v>
          </cell>
        </row>
        <row r="29">
          <cell r="C29">
            <v>66357594</v>
          </cell>
          <cell r="F29">
            <v>28893319</v>
          </cell>
        </row>
        <row r="30">
          <cell r="C30">
            <v>292817533</v>
          </cell>
          <cell r="F30">
            <v>30020751</v>
          </cell>
        </row>
        <row r="102">
          <cell r="C102">
            <v>11943703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rightToLeft="1" workbookViewId="0">
      <selection activeCell="K2" sqref="K2"/>
    </sheetView>
  </sheetViews>
  <sheetFormatPr defaultRowHeight="12.75" x14ac:dyDescent="0.2"/>
  <cols>
    <col min="1" max="1" width="6.85546875" bestFit="1" customWidth="1"/>
    <col min="2" max="2" width="47.140625" bestFit="1" customWidth="1"/>
    <col min="3" max="3" width="14.140625" bestFit="1" customWidth="1"/>
    <col min="4" max="4" width="6.85546875" bestFit="1" customWidth="1"/>
    <col min="5" max="5" width="49.140625" bestFit="1" customWidth="1"/>
    <col min="6" max="6" width="14.140625" bestFit="1" customWidth="1"/>
  </cols>
  <sheetData>
    <row r="1" spans="1:6" ht="18" x14ac:dyDescent="0.2">
      <c r="A1" s="89" t="s">
        <v>0</v>
      </c>
      <c r="B1" s="89"/>
      <c r="C1" s="89"/>
      <c r="D1" s="89"/>
      <c r="E1" s="89"/>
      <c r="F1" s="89"/>
    </row>
    <row r="2" spans="1:6" ht="15.75" thickBot="1" x14ac:dyDescent="0.25">
      <c r="A2" s="90" t="s">
        <v>165</v>
      </c>
      <c r="B2" s="90"/>
      <c r="C2" s="90"/>
      <c r="D2" s="90"/>
      <c r="E2" s="90"/>
      <c r="F2" s="2" t="s">
        <v>1</v>
      </c>
    </row>
    <row r="3" spans="1:6" ht="15" x14ac:dyDescent="0.2">
      <c r="A3" s="3" t="s">
        <v>2</v>
      </c>
      <c r="B3" s="4" t="s">
        <v>3</v>
      </c>
      <c r="C3" s="3" t="s">
        <v>4</v>
      </c>
      <c r="D3" s="3" t="s">
        <v>2</v>
      </c>
      <c r="E3" s="5" t="s">
        <v>5</v>
      </c>
      <c r="F3" s="3" t="s">
        <v>6</v>
      </c>
    </row>
    <row r="4" spans="1:6" ht="15" x14ac:dyDescent="0.2">
      <c r="A4" s="6">
        <v>100</v>
      </c>
      <c r="B4" s="7" t="s">
        <v>7</v>
      </c>
      <c r="C4" s="8">
        <f>'[1]المنتوجات الغذائية'!C4+'[1]شركة ما بين النهرين'!C4</f>
        <v>11461636</v>
      </c>
      <c r="D4" s="6">
        <v>2100</v>
      </c>
      <c r="E4" s="7" t="s">
        <v>8</v>
      </c>
      <c r="F4" s="8">
        <f>'[1]المنتوجات الغذائية'!F4+'[1]شركة ما بين النهرين'!F4</f>
        <v>140631263</v>
      </c>
    </row>
    <row r="5" spans="1:6" ht="15" x14ac:dyDescent="0.2">
      <c r="A5" s="9">
        <v>200</v>
      </c>
      <c r="B5" s="10" t="s">
        <v>9</v>
      </c>
      <c r="C5" s="11">
        <f>'[1]المنتوجات الغذائية'!C5+'[1]شركة ما بين النهرين'!C5</f>
        <v>121739986</v>
      </c>
      <c r="D5" s="9">
        <v>2200</v>
      </c>
      <c r="E5" s="10" t="s">
        <v>10</v>
      </c>
      <c r="F5" s="11">
        <f>'[1]المنتوجات الغذائية'!F5+'[1]شركة ما بين النهرين'!F5</f>
        <v>76462207</v>
      </c>
    </row>
    <row r="6" spans="1:6" ht="15" x14ac:dyDescent="0.2">
      <c r="A6" s="12">
        <v>300</v>
      </c>
      <c r="B6" s="13" t="s">
        <v>11</v>
      </c>
      <c r="C6" s="8">
        <f>'[1]المنتوجات الغذائية'!C6+'[1]شركة ما بين النهرين'!C6</f>
        <v>0</v>
      </c>
      <c r="D6" s="12">
        <v>2300</v>
      </c>
      <c r="E6" s="13" t="s">
        <v>12</v>
      </c>
      <c r="F6" s="8">
        <f>'[1]المنتوجات الغذائية'!F6+'[1]شركة ما بين النهرين'!F6</f>
        <v>89361444</v>
      </c>
    </row>
    <row r="7" spans="1:6" ht="15" x14ac:dyDescent="0.2">
      <c r="A7" s="9">
        <v>400</v>
      </c>
      <c r="B7" s="10" t="s">
        <v>13</v>
      </c>
      <c r="C7" s="11">
        <f>'[1]المنتوجات الغذائية'!C7+'[1]شركة ما بين النهرين'!C7</f>
        <v>133201622</v>
      </c>
      <c r="D7" s="9">
        <v>2310</v>
      </c>
      <c r="E7" s="10" t="s">
        <v>14</v>
      </c>
      <c r="F7" s="11">
        <f>'[1]المنتوجات الغذائية'!F7+'[1]شركة ما بين النهرين'!F7</f>
        <v>13232729</v>
      </c>
    </row>
    <row r="8" spans="1:6" ht="15" x14ac:dyDescent="0.2">
      <c r="A8" s="12">
        <v>500</v>
      </c>
      <c r="B8" s="13" t="s">
        <v>15</v>
      </c>
      <c r="C8" s="8">
        <f>'[1]المنتوجات الغذائية'!C8+'[1]شركة ما بين النهرين'!C8</f>
        <v>0</v>
      </c>
      <c r="D8" s="12">
        <v>2320</v>
      </c>
      <c r="E8" s="13" t="s">
        <v>16</v>
      </c>
      <c r="F8" s="8">
        <f>'[1]المنتوجات الغذائية'!F8+'[1]شركة ما بين النهرين'!F8</f>
        <v>76128715</v>
      </c>
    </row>
    <row r="9" spans="1:6" ht="15" x14ac:dyDescent="0.2">
      <c r="A9" s="9">
        <v>600</v>
      </c>
      <c r="B9" s="10" t="s">
        <v>17</v>
      </c>
      <c r="C9" s="11">
        <f>'[1]المنتوجات الغذائية'!C9+'[1]شركة ما بين النهرين'!C9</f>
        <v>74692747</v>
      </c>
      <c r="D9" s="9">
        <v>2400</v>
      </c>
      <c r="E9" s="10" t="s">
        <v>18</v>
      </c>
      <c r="F9" s="11">
        <f>'[1]المنتوجات الغذائية'!F9+'[1]شركة ما بين النهرين'!F9</f>
        <v>81711195</v>
      </c>
    </row>
    <row r="10" spans="1:6" ht="15" x14ac:dyDescent="0.2">
      <c r="A10" s="12">
        <v>700</v>
      </c>
      <c r="B10" s="13" t="s">
        <v>19</v>
      </c>
      <c r="C10" s="8">
        <f>'[1]المنتوجات الغذائية'!C10+'[1]شركة ما بين النهرين'!C10</f>
        <v>207894369</v>
      </c>
      <c r="D10" s="12">
        <v>2500</v>
      </c>
      <c r="E10" s="13" t="s">
        <v>20</v>
      </c>
      <c r="F10" s="8">
        <f>'[1]المنتوجات الغذائية'!F10+'[1]شركة ما بين النهرين'!F10</f>
        <v>-1305634</v>
      </c>
    </row>
    <row r="11" spans="1:6" ht="15" x14ac:dyDescent="0.2">
      <c r="A11" s="9">
        <v>800</v>
      </c>
      <c r="B11" s="10" t="s">
        <v>21</v>
      </c>
      <c r="C11" s="11">
        <f>'[1]المنتوجات الغذائية'!C11+'[1]شركة ما بين النهرين'!C11</f>
        <v>382969028</v>
      </c>
      <c r="D11" s="9">
        <v>2600</v>
      </c>
      <c r="E11" s="10" t="s">
        <v>22</v>
      </c>
      <c r="F11" s="11">
        <f>'[1]المنتوجات الغذائية'!F11+'[1]شركة ما بين النهرين'!F11</f>
        <v>5119273</v>
      </c>
    </row>
    <row r="12" spans="1:6" ht="15" x14ac:dyDescent="0.2">
      <c r="A12" s="12">
        <v>900</v>
      </c>
      <c r="B12" s="13" t="s">
        <v>23</v>
      </c>
      <c r="C12" s="8">
        <f>'[1]المنتوجات الغذائية'!C12+'[1]شركة ما بين النهرين'!C12</f>
        <v>590863397</v>
      </c>
      <c r="D12" s="12">
        <v>2700</v>
      </c>
      <c r="E12" s="13" t="s">
        <v>24</v>
      </c>
      <c r="F12" s="8">
        <f>'[1]المنتوجات الغذائية'!F12+'[1]شركة ما بين النهرين'!F12</f>
        <v>85524834</v>
      </c>
    </row>
    <row r="13" spans="1:6" ht="15" x14ac:dyDescent="0.2">
      <c r="A13" s="9">
        <v>1000</v>
      </c>
      <c r="B13" s="10" t="s">
        <v>25</v>
      </c>
      <c r="C13" s="11">
        <f>'[1]المنتوجات الغذائية'!C13+'[1]شركة ما بين النهرين'!C13</f>
        <v>212695408</v>
      </c>
      <c r="D13" s="9">
        <v>2800</v>
      </c>
      <c r="E13" s="10" t="s">
        <v>26</v>
      </c>
      <c r="F13" s="11">
        <f>'[1]المنتوجات الغذائية'!F13+'[1]شركة ما بين النهرين'!F13</f>
        <v>167850761</v>
      </c>
    </row>
    <row r="14" spans="1:6" ht="15" x14ac:dyDescent="0.2">
      <c r="A14" s="12">
        <v>1010</v>
      </c>
      <c r="B14" s="13" t="s">
        <v>27</v>
      </c>
      <c r="C14" s="8">
        <f>'[1]المنتوجات الغذائية'!C14+'[1]شركة ما بين النهرين'!C14</f>
        <v>4398062</v>
      </c>
      <c r="D14" s="12">
        <v>2900</v>
      </c>
      <c r="E14" s="13" t="s">
        <v>28</v>
      </c>
      <c r="F14" s="8">
        <f>'[1]المنتوجات الغذائية'!F14+'[1]شركة ما بين النهرين'!F14</f>
        <v>-82325927</v>
      </c>
    </row>
    <row r="15" spans="1:6" ht="15" x14ac:dyDescent="0.2">
      <c r="A15" s="9">
        <v>1100</v>
      </c>
      <c r="B15" s="10" t="s">
        <v>29</v>
      </c>
      <c r="C15" s="11">
        <f>'[1]المنتوجات الغذائية'!C15+'[1]شركة ما بين النهرين'!C15</f>
        <v>68246648</v>
      </c>
      <c r="D15" s="9">
        <v>3000</v>
      </c>
      <c r="E15" s="10" t="s">
        <v>30</v>
      </c>
      <c r="F15" s="11">
        <f>'[1]المنتوجات الغذائية'!F15+'[1]شركة ما بين النهرين'!F15</f>
        <v>967</v>
      </c>
    </row>
    <row r="16" spans="1:6" ht="15" x14ac:dyDescent="0.2">
      <c r="A16" s="12">
        <v>1200</v>
      </c>
      <c r="B16" s="13" t="s">
        <v>31</v>
      </c>
      <c r="C16" s="8">
        <f>'[1]المنتوجات الغذائية'!C16+'[1]شركة ما بين النهرين'!C16</f>
        <v>148846822</v>
      </c>
      <c r="D16" s="12">
        <v>3100</v>
      </c>
      <c r="E16" s="13" t="s">
        <v>32</v>
      </c>
      <c r="F16" s="8">
        <f>'[1]المنتوجات الغذائية'!F16+'[1]شركة ما بين النهرين'!F16</f>
        <v>155544926</v>
      </c>
    </row>
    <row r="17" spans="1:6" ht="15" x14ac:dyDescent="0.2">
      <c r="A17" s="9">
        <v>1300</v>
      </c>
      <c r="B17" s="10" t="s">
        <v>33</v>
      </c>
      <c r="C17" s="11">
        <f>'[1]المنتوجات الغذائية'!C17+'[1]شركة ما بين النهرين'!C17</f>
        <v>71687514</v>
      </c>
      <c r="D17" s="9">
        <v>3200</v>
      </c>
      <c r="E17" s="10" t="s">
        <v>34</v>
      </c>
      <c r="F17" s="11">
        <f>'[1]المنتوجات الغذائية'!F17+'[1]شركة ما بين النهرين'!F17</f>
        <v>73218032</v>
      </c>
    </row>
    <row r="18" spans="1:6" ht="15" x14ac:dyDescent="0.2">
      <c r="A18" s="12">
        <v>1310</v>
      </c>
      <c r="B18" s="13" t="s">
        <v>35</v>
      </c>
      <c r="C18" s="8">
        <f>'[1]المنتوجات الغذائية'!C18+'[1]شركة ما بين النهرين'!C18</f>
        <v>13127679</v>
      </c>
      <c r="D18" s="12">
        <v>3300</v>
      </c>
      <c r="E18" s="13" t="s">
        <v>36</v>
      </c>
      <c r="F18" s="8">
        <f>'[1]المنتوجات الغذائية'!F18+'[1]شركة ما بين النهرين'!F18</f>
        <v>8844301</v>
      </c>
    </row>
    <row r="19" spans="1:6" ht="15" x14ac:dyDescent="0.2">
      <c r="A19" s="9">
        <v>1320</v>
      </c>
      <c r="B19" s="10" t="s">
        <v>37</v>
      </c>
      <c r="C19" s="11">
        <f>'[1]المنتوجات الغذائية'!C19+'[1]شركة ما بين النهرين'!C19</f>
        <v>0</v>
      </c>
      <c r="D19" s="9">
        <v>3400</v>
      </c>
      <c r="E19" s="10" t="s">
        <v>38</v>
      </c>
      <c r="F19" s="11">
        <f>'[1]المنتوجات الغذائية'!F19+'[1]شركة ما بين النهرين'!F19</f>
        <v>64373731</v>
      </c>
    </row>
    <row r="20" spans="1:6" ht="15" x14ac:dyDescent="0.2">
      <c r="A20" s="12">
        <v>1330</v>
      </c>
      <c r="B20" s="13" t="s">
        <v>39</v>
      </c>
      <c r="C20" s="8">
        <f>'[1]المنتوجات الغذائية'!C20+'[1]شركة ما بين النهرين'!C20</f>
        <v>40080182</v>
      </c>
      <c r="D20" s="12">
        <v>3500</v>
      </c>
      <c r="E20" s="13" t="s">
        <v>40</v>
      </c>
      <c r="F20" s="8">
        <f>'[1]المنتوجات الغذائية'!F20+'[1]شركة ما بين النهرين'!F20</f>
        <v>62672912</v>
      </c>
    </row>
    <row r="21" spans="1:6" ht="15" x14ac:dyDescent="0.2">
      <c r="A21" s="9">
        <v>1340</v>
      </c>
      <c r="B21" s="10" t="s">
        <v>41</v>
      </c>
      <c r="C21" s="11">
        <f>'[1]المنتوجات الغذائية'!C21+'[1]شركة ما بين النهرين'!C21</f>
        <v>13302920</v>
      </c>
      <c r="D21" s="9">
        <v>3600</v>
      </c>
      <c r="E21" s="10" t="s">
        <v>42</v>
      </c>
      <c r="F21" s="11">
        <f>'[1]المنتوجات الغذائية'!F21+'[1]شركة ما بين النهرين'!F21</f>
        <v>127046643</v>
      </c>
    </row>
    <row r="22" spans="1:6" ht="15" x14ac:dyDescent="0.2">
      <c r="A22" s="12">
        <v>1350</v>
      </c>
      <c r="B22" s="13" t="s">
        <v>43</v>
      </c>
      <c r="C22" s="8">
        <f>'[1]المنتوجات الغذائية'!C22+'[1]شركة ما بين النهرين'!C22</f>
        <v>4952498</v>
      </c>
      <c r="D22" s="12">
        <v>3620</v>
      </c>
      <c r="E22" s="13" t="s">
        <v>44</v>
      </c>
      <c r="F22" s="8">
        <f>'[1]المنتوجات الغذائية'!F22+'[1]شركة ما بين النهرين'!F22</f>
        <v>42723553</v>
      </c>
    </row>
    <row r="23" spans="1:6" ht="15" x14ac:dyDescent="0.2">
      <c r="A23" s="9">
        <v>1360</v>
      </c>
      <c r="B23" s="10" t="s">
        <v>45</v>
      </c>
      <c r="C23" s="11">
        <f>'[1]المنتوجات الغذائية'!C23+'[1]شركة ما بين النهرين'!C23</f>
        <v>224235</v>
      </c>
      <c r="D23" s="9">
        <v>3621</v>
      </c>
      <c r="E23" s="10" t="s">
        <v>9</v>
      </c>
      <c r="F23" s="11">
        <f>'[1]المنتوجات الغذائية'!F23+'[1]شركة ما بين النهرين'!F23</f>
        <v>11492184</v>
      </c>
    </row>
    <row r="24" spans="1:6" ht="15" x14ac:dyDescent="0.2">
      <c r="A24" s="12">
        <v>1400</v>
      </c>
      <c r="B24" s="13" t="s">
        <v>46</v>
      </c>
      <c r="C24" s="8">
        <f>'[1]المنتوجات الغذائية'!C24+'[1]شركة ما بين النهرين'!C24</f>
        <v>151913066</v>
      </c>
      <c r="D24" s="12">
        <v>3622</v>
      </c>
      <c r="E24" s="13" t="s">
        <v>47</v>
      </c>
      <c r="F24" s="8">
        <f>'[1]المنتوجات الغذائية'!F24+'[1]شركة ما بين النهرين'!F24</f>
        <v>17420515</v>
      </c>
    </row>
    <row r="25" spans="1:6" ht="15" x14ac:dyDescent="0.2">
      <c r="A25" s="9">
        <v>1500</v>
      </c>
      <c r="B25" s="10" t="s">
        <v>48</v>
      </c>
      <c r="C25" s="11">
        <f>'[1]المنتوجات الغذائية'!C25+'[1]شركة ما بين النهرين'!C25</f>
        <v>218243046</v>
      </c>
      <c r="D25" s="9">
        <v>3623</v>
      </c>
      <c r="E25" s="10" t="s">
        <v>49</v>
      </c>
      <c r="F25" s="11">
        <f>'[1]المنتوجات الغذائية'!F25+'[1]شركة ما بين النهرين'!F25</f>
        <v>13810854</v>
      </c>
    </row>
    <row r="26" spans="1:6" ht="15" x14ac:dyDescent="0.2">
      <c r="A26" s="12">
        <v>1600</v>
      </c>
      <c r="B26" s="13" t="s">
        <v>50</v>
      </c>
      <c r="C26" s="8">
        <f>'[1]المنتوجات الغذائية'!C26+'[1]شركة ما بين النهرين'!C26</f>
        <v>441843626</v>
      </c>
      <c r="D26" s="12">
        <v>3630</v>
      </c>
      <c r="E26" s="13" t="s">
        <v>51</v>
      </c>
      <c r="F26" s="8">
        <f>'[1]المنتوجات الغذائية'!F26+'[1]شركة ما بين النهرين'!F26</f>
        <v>85340691</v>
      </c>
    </row>
    <row r="27" spans="1:6" ht="15" x14ac:dyDescent="0.2">
      <c r="A27" s="9">
        <v>1700</v>
      </c>
      <c r="B27" s="10" t="s">
        <v>52</v>
      </c>
      <c r="C27" s="11">
        <f>'[1]المنتوجات الغذائية'!C27+'[1]شركة ما بين النهرين'!C27</f>
        <v>58874598</v>
      </c>
      <c r="D27" s="9">
        <v>3640</v>
      </c>
      <c r="E27" s="10" t="s">
        <v>53</v>
      </c>
      <c r="F27" s="11">
        <f>'[1]المنتوجات الغذائية'!F27+'[1]شركة ما بين النهرين'!F27</f>
        <v>-833466</v>
      </c>
    </row>
    <row r="28" spans="1:6" ht="15" x14ac:dyDescent="0.2">
      <c r="A28" s="12">
        <v>1800</v>
      </c>
      <c r="B28" s="13" t="s">
        <v>54</v>
      </c>
      <c r="C28" s="8">
        <f>'[1]المنتوجات الغذائية'!C28+'[1]شركة ما بين النهرين'!C28</f>
        <v>172949</v>
      </c>
      <c r="D28" s="12">
        <v>3650</v>
      </c>
      <c r="E28" s="13" t="s">
        <v>55</v>
      </c>
      <c r="F28" s="8">
        <f>'[1]المنتوجات الغذائية'!F28+'[1]شركة ما بين النهرين'!F28</f>
        <v>-184135</v>
      </c>
    </row>
    <row r="29" spans="1:6" ht="15" x14ac:dyDescent="0.2">
      <c r="A29" s="9">
        <v>1900</v>
      </c>
      <c r="B29" s="10" t="s">
        <v>56</v>
      </c>
      <c r="C29" s="11">
        <f>'[1]المنتوجات الغذائية'!C29+'[1]شركة ما بين النهرين'!C29</f>
        <v>207894369</v>
      </c>
      <c r="D29" s="9">
        <v>3700</v>
      </c>
      <c r="E29" s="10" t="s">
        <v>57</v>
      </c>
      <c r="F29" s="11">
        <f>'[1]المنتوجات الغذائية'!F29+'[1]شركة ما بين النهرين'!F29</f>
        <v>99151545</v>
      </c>
    </row>
    <row r="30" spans="1:6" ht="15" x14ac:dyDescent="0.2">
      <c r="A30" s="12">
        <v>2000</v>
      </c>
      <c r="B30" s="13" t="s">
        <v>58</v>
      </c>
      <c r="C30" s="8">
        <f>'[1]المنتوجات الغذائية'!C30+'[1]شركة ما بين النهرين'!C30</f>
        <v>590863397</v>
      </c>
      <c r="D30" s="12">
        <v>3800</v>
      </c>
      <c r="E30" s="13" t="s">
        <v>59</v>
      </c>
      <c r="F30" s="8">
        <f>'[1]المنتوجات الغذائية'!F30+'[1]شركة ما بين النهرين'!F30</f>
        <v>-34777814</v>
      </c>
    </row>
  </sheetData>
  <mergeCells count="2">
    <mergeCell ref="A1:F1"/>
    <mergeCell ref="A2:E2"/>
  </mergeCells>
  <printOptions horizontalCentered="1"/>
  <pageMargins left="0.45" right="0.4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rightToLeft="1" zoomScaleNormal="100" workbookViewId="0">
      <selection activeCell="J6" sqref="J6"/>
    </sheetView>
  </sheetViews>
  <sheetFormatPr defaultRowHeight="16.5" customHeight="1" x14ac:dyDescent="0.2"/>
  <cols>
    <col min="1" max="1" width="6.85546875" style="1" customWidth="1"/>
    <col min="2" max="2" width="48.140625" style="1" customWidth="1"/>
    <col min="3" max="3" width="14.42578125" style="1" customWidth="1"/>
    <col min="4" max="4" width="7.140625" style="1" customWidth="1"/>
    <col min="5" max="5" width="48.140625" style="1" customWidth="1"/>
    <col min="6" max="6" width="13.7109375" style="1" customWidth="1"/>
    <col min="7" max="10" width="9.140625" style="1"/>
    <col min="11" max="11" width="10.85546875" style="1" bestFit="1" customWidth="1"/>
    <col min="12" max="16384" width="9.140625" style="1"/>
  </cols>
  <sheetData>
    <row r="1" spans="1:6" ht="16.5" customHeight="1" x14ac:dyDescent="0.2">
      <c r="A1" s="89" t="s">
        <v>79</v>
      </c>
      <c r="B1" s="89"/>
      <c r="C1" s="89"/>
      <c r="D1" s="89"/>
      <c r="E1" s="89"/>
      <c r="F1" s="89"/>
    </row>
    <row r="2" spans="1:6" ht="16.5" customHeight="1" thickBot="1" x14ac:dyDescent="0.25">
      <c r="A2" s="90" t="s">
        <v>166</v>
      </c>
      <c r="B2" s="90"/>
      <c r="C2" s="90"/>
      <c r="D2" s="90"/>
      <c r="E2" s="90"/>
      <c r="F2" s="2" t="s">
        <v>1</v>
      </c>
    </row>
    <row r="3" spans="1:6" ht="16.5" customHeight="1" x14ac:dyDescent="0.2">
      <c r="A3" s="3" t="s">
        <v>2</v>
      </c>
      <c r="B3" s="4" t="s">
        <v>3</v>
      </c>
      <c r="C3" s="3" t="s">
        <v>80</v>
      </c>
      <c r="D3" s="3" t="s">
        <v>2</v>
      </c>
      <c r="E3" s="5" t="s">
        <v>5</v>
      </c>
      <c r="F3" s="5" t="s">
        <v>80</v>
      </c>
    </row>
    <row r="4" spans="1:6" ht="16.5" customHeight="1" x14ac:dyDescent="0.2">
      <c r="A4" s="6">
        <v>100</v>
      </c>
      <c r="B4" s="7" t="s">
        <v>7</v>
      </c>
      <c r="C4" s="8">
        <v>15000</v>
      </c>
      <c r="D4" s="6">
        <v>2100</v>
      </c>
      <c r="E4" s="7" t="s">
        <v>8</v>
      </c>
      <c r="F4" s="8">
        <v>0</v>
      </c>
    </row>
    <row r="5" spans="1:6" ht="16.5" customHeight="1" x14ac:dyDescent="0.2">
      <c r="A5" s="9">
        <v>200</v>
      </c>
      <c r="B5" s="10" t="s">
        <v>9</v>
      </c>
      <c r="C5" s="11">
        <f>C52+C53+C54</f>
        <v>2174871</v>
      </c>
      <c r="D5" s="9">
        <v>2200</v>
      </c>
      <c r="E5" s="10" t="s">
        <v>10</v>
      </c>
      <c r="F5" s="11">
        <f>C13+C14-F4</f>
        <v>7322383</v>
      </c>
    </row>
    <row r="6" spans="1:6" ht="16.5" customHeight="1" x14ac:dyDescent="0.2">
      <c r="A6" s="12">
        <v>300</v>
      </c>
      <c r="B6" s="13" t="s">
        <v>11</v>
      </c>
      <c r="C6" s="8">
        <f>C54</f>
        <v>0</v>
      </c>
      <c r="D6" s="12">
        <v>2300</v>
      </c>
      <c r="E6" s="13" t="s">
        <v>12</v>
      </c>
      <c r="F6" s="8">
        <v>0</v>
      </c>
    </row>
    <row r="7" spans="1:6" ht="16.5" customHeight="1" x14ac:dyDescent="0.2">
      <c r="A7" s="9">
        <v>400</v>
      </c>
      <c r="B7" s="10" t="s">
        <v>13</v>
      </c>
      <c r="C7" s="11">
        <f>C4+C5+C6</f>
        <v>2189871</v>
      </c>
      <c r="D7" s="9">
        <v>2310</v>
      </c>
      <c r="E7" s="10" t="s">
        <v>14</v>
      </c>
      <c r="F7" s="11">
        <v>0</v>
      </c>
    </row>
    <row r="8" spans="1:6" ht="16.5" customHeight="1" x14ac:dyDescent="0.2">
      <c r="A8" s="12">
        <v>500</v>
      </c>
      <c r="B8" s="13" t="s">
        <v>15</v>
      </c>
      <c r="C8" s="8">
        <v>0</v>
      </c>
      <c r="D8" s="12">
        <v>2320</v>
      </c>
      <c r="E8" s="13" t="s">
        <v>16</v>
      </c>
      <c r="F8" s="8">
        <f>F6-F7</f>
        <v>0</v>
      </c>
    </row>
    <row r="9" spans="1:6" ht="16.5" customHeight="1" x14ac:dyDescent="0.2">
      <c r="A9" s="9">
        <v>600</v>
      </c>
      <c r="B9" s="10" t="s">
        <v>17</v>
      </c>
      <c r="C9" s="11">
        <v>0</v>
      </c>
      <c r="D9" s="9">
        <v>2400</v>
      </c>
      <c r="E9" s="10" t="s">
        <v>18</v>
      </c>
      <c r="F9" s="11">
        <f>C85+C86+C87</f>
        <v>340528</v>
      </c>
    </row>
    <row r="10" spans="1:6" ht="16.5" customHeight="1" x14ac:dyDescent="0.2">
      <c r="A10" s="12">
        <v>700</v>
      </c>
      <c r="B10" s="13" t="s">
        <v>19</v>
      </c>
      <c r="C10" s="8">
        <f>C7+C8+C9</f>
        <v>2189871</v>
      </c>
      <c r="D10" s="12">
        <v>2500</v>
      </c>
      <c r="E10" s="13" t="s">
        <v>20</v>
      </c>
      <c r="F10" s="8">
        <f>C90-C91+C92</f>
        <v>419</v>
      </c>
    </row>
    <row r="11" spans="1:6" ht="16.5" customHeight="1" x14ac:dyDescent="0.2">
      <c r="A11" s="9">
        <v>800</v>
      </c>
      <c r="B11" s="10" t="s">
        <v>21</v>
      </c>
      <c r="C11" s="11">
        <f>F56+F57+F58</f>
        <v>3069410</v>
      </c>
      <c r="D11" s="9">
        <v>2600</v>
      </c>
      <c r="E11" s="10" t="s">
        <v>22</v>
      </c>
      <c r="F11" s="11">
        <f>C94+C95+C96+C97+C98</f>
        <v>7801</v>
      </c>
    </row>
    <row r="12" spans="1:6" ht="16.5" customHeight="1" x14ac:dyDescent="0.2">
      <c r="A12" s="12">
        <v>900</v>
      </c>
      <c r="B12" s="13" t="s">
        <v>23</v>
      </c>
      <c r="C12" s="8">
        <f>C10+C11</f>
        <v>5259281</v>
      </c>
      <c r="D12" s="12">
        <v>2700</v>
      </c>
      <c r="E12" s="13" t="s">
        <v>24</v>
      </c>
      <c r="F12" s="8">
        <f>F9+F10+F11</f>
        <v>348748</v>
      </c>
    </row>
    <row r="13" spans="1:6" ht="16.5" customHeight="1" x14ac:dyDescent="0.2">
      <c r="A13" s="9">
        <v>1000</v>
      </c>
      <c r="B13" s="10" t="s">
        <v>25</v>
      </c>
      <c r="C13" s="11">
        <f>C57+C58</f>
        <v>7322383</v>
      </c>
      <c r="D13" s="9">
        <v>2800</v>
      </c>
      <c r="E13" s="10" t="s">
        <v>26</v>
      </c>
      <c r="F13" s="11">
        <f>C102-C103+C104-C105-C106-C107+C108+C109+C110</f>
        <v>310788</v>
      </c>
    </row>
    <row r="14" spans="1:6" ht="16.5" customHeight="1" x14ac:dyDescent="0.2">
      <c r="A14" s="12">
        <v>1010</v>
      </c>
      <c r="B14" s="13" t="s">
        <v>27</v>
      </c>
      <c r="C14" s="8">
        <v>0</v>
      </c>
      <c r="D14" s="12">
        <v>2900</v>
      </c>
      <c r="E14" s="13" t="s">
        <v>28</v>
      </c>
      <c r="F14" s="8">
        <f>F12-F13</f>
        <v>37960</v>
      </c>
    </row>
    <row r="15" spans="1:6" ht="16.5" customHeight="1" x14ac:dyDescent="0.2">
      <c r="A15" s="9">
        <v>1100</v>
      </c>
      <c r="B15" s="10" t="s">
        <v>29</v>
      </c>
      <c r="C15" s="11">
        <f>D57+D58</f>
        <v>4602101</v>
      </c>
      <c r="D15" s="9">
        <v>3000</v>
      </c>
      <c r="E15" s="10" t="s">
        <v>30</v>
      </c>
      <c r="F15" s="11">
        <v>0</v>
      </c>
    </row>
    <row r="16" spans="1:6" ht="16.5" customHeight="1" x14ac:dyDescent="0.2">
      <c r="A16" s="12">
        <v>1200</v>
      </c>
      <c r="B16" s="13" t="s">
        <v>31</v>
      </c>
      <c r="C16" s="8">
        <f>C13+C14-C15</f>
        <v>2720282</v>
      </c>
      <c r="D16" s="12">
        <v>3100</v>
      </c>
      <c r="E16" s="13" t="s">
        <v>32</v>
      </c>
      <c r="F16" s="8">
        <v>0</v>
      </c>
    </row>
    <row r="17" spans="1:11" ht="16.5" customHeight="1" x14ac:dyDescent="0.2">
      <c r="A17" s="9">
        <v>1300</v>
      </c>
      <c r="B17" s="10" t="s">
        <v>33</v>
      </c>
      <c r="C17" s="11">
        <f>C18+C19+C20+C21+C22+C23</f>
        <v>1627834</v>
      </c>
      <c r="D17" s="9">
        <v>3200</v>
      </c>
      <c r="E17" s="10" t="s">
        <v>34</v>
      </c>
      <c r="F17" s="11">
        <f>F14-F15+F16</f>
        <v>37960</v>
      </c>
    </row>
    <row r="18" spans="1:11" ht="16.5" customHeight="1" x14ac:dyDescent="0.2">
      <c r="A18" s="12">
        <v>1310</v>
      </c>
      <c r="B18" s="13" t="s">
        <v>35</v>
      </c>
      <c r="C18" s="8">
        <f>C62+C63+C64+C65+C66+C67+C68-C69+C70+C71</f>
        <v>1560439</v>
      </c>
      <c r="D18" s="12">
        <v>3300</v>
      </c>
      <c r="E18" s="13" t="s">
        <v>36</v>
      </c>
      <c r="F18" s="8">
        <v>353691</v>
      </c>
    </row>
    <row r="19" spans="1:11" ht="16.5" customHeight="1" x14ac:dyDescent="0.2">
      <c r="A19" s="9">
        <v>1320</v>
      </c>
      <c r="B19" s="10" t="s">
        <v>37</v>
      </c>
      <c r="C19" s="11">
        <v>0</v>
      </c>
      <c r="D19" s="9">
        <v>3400</v>
      </c>
      <c r="E19" s="10" t="s">
        <v>38</v>
      </c>
      <c r="F19" s="11">
        <f>F17-F18</f>
        <v>-315731</v>
      </c>
    </row>
    <row r="20" spans="1:11" ht="16.5" customHeight="1" x14ac:dyDescent="0.2">
      <c r="A20" s="12">
        <v>1330</v>
      </c>
      <c r="B20" s="13" t="s">
        <v>39</v>
      </c>
      <c r="C20" s="8">
        <v>0</v>
      </c>
      <c r="D20" s="12">
        <v>3500</v>
      </c>
      <c r="E20" s="13" t="s">
        <v>40</v>
      </c>
      <c r="F20" s="8">
        <f>C112-C113-C106-C107+C108+C109-F16</f>
        <v>1860709</v>
      </c>
    </row>
    <row r="21" spans="1:11" ht="16.5" customHeight="1" x14ac:dyDescent="0.2">
      <c r="A21" s="9">
        <v>1340</v>
      </c>
      <c r="B21" s="10" t="s">
        <v>41</v>
      </c>
      <c r="C21" s="11">
        <v>53386</v>
      </c>
      <c r="D21" s="9">
        <v>3600</v>
      </c>
      <c r="E21" s="10" t="s">
        <v>42</v>
      </c>
      <c r="F21" s="11">
        <f>F19+F20</f>
        <v>1544978</v>
      </c>
    </row>
    <row r="22" spans="1:11" ht="16.5" customHeight="1" x14ac:dyDescent="0.2">
      <c r="A22" s="12">
        <v>1350</v>
      </c>
      <c r="B22" s="13" t="s">
        <v>43</v>
      </c>
      <c r="C22" s="8">
        <f>C74+C75+C76</f>
        <v>14009</v>
      </c>
      <c r="D22" s="12">
        <v>3620</v>
      </c>
      <c r="E22" s="13" t="s">
        <v>44</v>
      </c>
      <c r="F22" s="8">
        <v>-796629</v>
      </c>
    </row>
    <row r="23" spans="1:11" ht="16.5" customHeight="1" x14ac:dyDescent="0.2">
      <c r="A23" s="9">
        <v>1360</v>
      </c>
      <c r="B23" s="10" t="s">
        <v>45</v>
      </c>
      <c r="C23" s="11">
        <v>0</v>
      </c>
      <c r="D23" s="9">
        <v>3621</v>
      </c>
      <c r="E23" s="10" t="s">
        <v>9</v>
      </c>
      <c r="F23" s="11">
        <f>F22-F24-F25</f>
        <v>-796629</v>
      </c>
    </row>
    <row r="24" spans="1:11" ht="16.5" customHeight="1" x14ac:dyDescent="0.2">
      <c r="A24" s="12">
        <v>1400</v>
      </c>
      <c r="B24" s="13" t="s">
        <v>46</v>
      </c>
      <c r="C24" s="8">
        <f>C79+C80-C81</f>
        <v>609194</v>
      </c>
      <c r="D24" s="12">
        <v>3622</v>
      </c>
      <c r="E24" s="13" t="s">
        <v>47</v>
      </c>
      <c r="F24" s="8">
        <v>0</v>
      </c>
      <c r="K24" s="14"/>
    </row>
    <row r="25" spans="1:11" ht="16.5" customHeight="1" x14ac:dyDescent="0.2">
      <c r="A25" s="9">
        <v>1500</v>
      </c>
      <c r="B25" s="10" t="s">
        <v>48</v>
      </c>
      <c r="C25" s="11">
        <v>285171</v>
      </c>
      <c r="D25" s="9">
        <v>3623</v>
      </c>
      <c r="E25" s="10" t="s">
        <v>49</v>
      </c>
      <c r="F25" s="11">
        <v>0</v>
      </c>
    </row>
    <row r="26" spans="1:11" ht="16.5" customHeight="1" x14ac:dyDescent="0.2">
      <c r="A26" s="12">
        <v>1600</v>
      </c>
      <c r="B26" s="13" t="s">
        <v>50</v>
      </c>
      <c r="C26" s="8">
        <f>C17+C24+C25</f>
        <v>2522199</v>
      </c>
      <c r="D26" s="12">
        <v>3630</v>
      </c>
      <c r="E26" s="13" t="s">
        <v>51</v>
      </c>
      <c r="F26" s="8">
        <f>C118+C103+C105</f>
        <v>2341607</v>
      </c>
    </row>
    <row r="27" spans="1:11" ht="16.5" customHeight="1" x14ac:dyDescent="0.2">
      <c r="A27" s="9">
        <v>1700</v>
      </c>
      <c r="B27" s="10" t="s">
        <v>52</v>
      </c>
      <c r="C27" s="11">
        <f>C26-C11</f>
        <v>-547211</v>
      </c>
      <c r="D27" s="9">
        <v>3640</v>
      </c>
      <c r="E27" s="10" t="s">
        <v>53</v>
      </c>
      <c r="F27" s="11">
        <f>C117-C116</f>
        <v>0</v>
      </c>
    </row>
    <row r="28" spans="1:11" ht="16.5" customHeight="1" x14ac:dyDescent="0.2">
      <c r="A28" s="12">
        <v>1800</v>
      </c>
      <c r="B28" s="13" t="s">
        <v>54</v>
      </c>
      <c r="C28" s="8">
        <f>F64+F65+C81</f>
        <v>16800</v>
      </c>
      <c r="D28" s="12">
        <v>3650</v>
      </c>
      <c r="E28" s="13" t="s">
        <v>55</v>
      </c>
      <c r="F28" s="8">
        <f>F117-F116</f>
        <v>0</v>
      </c>
    </row>
    <row r="29" spans="1:11" ht="16.5" customHeight="1" x14ac:dyDescent="0.2">
      <c r="A29" s="9">
        <v>1900</v>
      </c>
      <c r="B29" s="10" t="s">
        <v>56</v>
      </c>
      <c r="C29" s="11">
        <f>C16+C27+C28</f>
        <v>2189871</v>
      </c>
      <c r="D29" s="9">
        <v>3700</v>
      </c>
      <c r="E29" s="10" t="s">
        <v>57</v>
      </c>
      <c r="F29" s="11">
        <f>F25+F26</f>
        <v>2341607</v>
      </c>
    </row>
    <row r="30" spans="1:11" ht="16.5" customHeight="1" x14ac:dyDescent="0.2">
      <c r="A30" s="12">
        <v>2000</v>
      </c>
      <c r="B30" s="13" t="s">
        <v>58</v>
      </c>
      <c r="C30" s="8">
        <f>C16+C26+C28</f>
        <v>5259281</v>
      </c>
      <c r="D30" s="12">
        <v>3800</v>
      </c>
      <c r="E30" s="13" t="s">
        <v>59</v>
      </c>
      <c r="F30" s="8">
        <f>F19-F29</f>
        <v>-2657338</v>
      </c>
    </row>
    <row r="31" spans="1:11" ht="16.5" hidden="1" customHeight="1" x14ac:dyDescent="0.2">
      <c r="A31" s="15"/>
      <c r="B31" s="16"/>
      <c r="C31" s="15"/>
      <c r="D31" s="15"/>
      <c r="E31" s="17"/>
      <c r="F31" s="18"/>
    </row>
    <row r="32" spans="1:11" ht="16.5" hidden="1" customHeight="1" x14ac:dyDescent="0.2">
      <c r="A32" s="19"/>
      <c r="B32" s="19"/>
      <c r="C32" s="20">
        <f>C12-C30</f>
        <v>0</v>
      </c>
      <c r="D32" s="19"/>
      <c r="E32" s="21"/>
      <c r="F32" s="22"/>
    </row>
    <row r="33" spans="1:6" ht="16.5" hidden="1" customHeight="1" x14ac:dyDescent="0.2">
      <c r="A33" s="23" t="s">
        <v>60</v>
      </c>
      <c r="B33" s="24"/>
      <c r="C33" s="24"/>
      <c r="E33" s="25">
        <f>F26+F22+F27+F28</f>
        <v>1544978</v>
      </c>
      <c r="F33" s="22"/>
    </row>
    <row r="34" spans="1:6" ht="16.5" hidden="1" customHeight="1" x14ac:dyDescent="0.2">
      <c r="A34" s="91" t="s">
        <v>61</v>
      </c>
      <c r="B34" s="91"/>
      <c r="E34" s="1">
        <f>F21-E33</f>
        <v>0</v>
      </c>
      <c r="F34" s="26"/>
    </row>
    <row r="35" spans="1:6" ht="16.5" hidden="1" customHeight="1" x14ac:dyDescent="0.2">
      <c r="A35" s="91" t="s">
        <v>81</v>
      </c>
      <c r="B35" s="91"/>
      <c r="C35" s="1" t="s">
        <v>82</v>
      </c>
      <c r="F35" s="22"/>
    </row>
    <row r="36" spans="1:6" ht="16.5" hidden="1" customHeight="1" x14ac:dyDescent="0.2">
      <c r="A36" s="91" t="s">
        <v>83</v>
      </c>
      <c r="B36" s="91"/>
    </row>
    <row r="37" spans="1:6" ht="16.5" hidden="1" customHeight="1" thickBot="1" x14ac:dyDescent="0.25">
      <c r="A37" s="92" t="s">
        <v>62</v>
      </c>
      <c r="B37" s="92"/>
      <c r="C37" s="92"/>
    </row>
    <row r="38" spans="1:6" ht="16.5" hidden="1" customHeight="1" thickBot="1" x14ac:dyDescent="0.25">
      <c r="A38" s="27" t="s">
        <v>63</v>
      </c>
      <c r="B38" s="28"/>
      <c r="C38" s="29" t="s">
        <v>64</v>
      </c>
      <c r="D38" s="29" t="s">
        <v>65</v>
      </c>
      <c r="E38" s="1" t="s">
        <v>84</v>
      </c>
    </row>
    <row r="39" spans="1:6" ht="16.5" hidden="1" customHeight="1" thickBot="1" x14ac:dyDescent="0.25">
      <c r="A39" s="30" t="s">
        <v>66</v>
      </c>
      <c r="B39" s="31"/>
      <c r="C39" s="32">
        <f>F12/F29</f>
        <v>0.1489353251847983</v>
      </c>
      <c r="D39" s="32"/>
    </row>
    <row r="40" spans="1:6" ht="16.5" hidden="1" customHeight="1" thickBot="1" x14ac:dyDescent="0.25">
      <c r="A40" s="30" t="s">
        <v>67</v>
      </c>
      <c r="B40" s="31"/>
      <c r="C40" s="32">
        <f>F12/C13</f>
        <v>4.7627664381936864E-2</v>
      </c>
      <c r="D40" s="32"/>
    </row>
    <row r="41" spans="1:6" ht="16.5" hidden="1" customHeight="1" thickBot="1" x14ac:dyDescent="0.25">
      <c r="A41" s="30" t="s">
        <v>68</v>
      </c>
      <c r="B41" s="31"/>
      <c r="C41" s="32">
        <f>C26/C11</f>
        <v>0.82172111252651159</v>
      </c>
      <c r="D41" s="32"/>
    </row>
    <row r="42" spans="1:6" ht="16.5" hidden="1" customHeight="1" thickBot="1" x14ac:dyDescent="0.25">
      <c r="A42" s="30" t="s">
        <v>69</v>
      </c>
      <c r="B42" s="31"/>
      <c r="C42" s="32">
        <f>C25/C11</f>
        <v>9.2907431721405739E-2</v>
      </c>
      <c r="D42" s="32"/>
    </row>
    <row r="43" spans="1:6" ht="16.5" hidden="1" customHeight="1" thickBot="1" x14ac:dyDescent="0.25">
      <c r="A43" s="30" t="s">
        <v>70</v>
      </c>
      <c r="B43" s="31"/>
      <c r="C43" s="32"/>
      <c r="D43" s="32">
        <f>F22/C29*100</f>
        <v>-36.37789623224382</v>
      </c>
    </row>
    <row r="44" spans="1:6" ht="16.5" hidden="1" customHeight="1" thickBot="1" x14ac:dyDescent="0.25">
      <c r="A44" s="30" t="s">
        <v>71</v>
      </c>
      <c r="B44" s="31"/>
      <c r="C44" s="32"/>
      <c r="D44" s="32">
        <f>C9/C30*100</f>
        <v>0</v>
      </c>
    </row>
    <row r="45" spans="1:6" ht="16.5" hidden="1" customHeight="1" thickBot="1" x14ac:dyDescent="0.25">
      <c r="A45" s="30" t="s">
        <v>72</v>
      </c>
      <c r="B45" s="31"/>
      <c r="C45" s="32">
        <f>C29/F19</f>
        <v>-6.9358757930010038</v>
      </c>
      <c r="D45" s="32"/>
    </row>
    <row r="46" spans="1:6" ht="16.5" hidden="1" customHeight="1" thickBot="1" x14ac:dyDescent="0.25">
      <c r="A46" s="30" t="s">
        <v>73</v>
      </c>
      <c r="B46" s="31"/>
      <c r="C46" s="32">
        <f>F22/F17</f>
        <v>-20.986011591148579</v>
      </c>
      <c r="D46" s="32"/>
    </row>
    <row r="47" spans="1:6" ht="16.5" hidden="1" customHeight="1" thickBot="1" x14ac:dyDescent="0.25">
      <c r="A47" s="30" t="s">
        <v>74</v>
      </c>
      <c r="B47" s="31"/>
      <c r="C47" s="32"/>
      <c r="D47" s="32">
        <f>C7/C30*100</f>
        <v>41.638220129329468</v>
      </c>
    </row>
    <row r="48" spans="1:6" ht="16.5" hidden="1" customHeight="1" thickBot="1" x14ac:dyDescent="0.25">
      <c r="A48" s="30" t="s">
        <v>75</v>
      </c>
      <c r="B48" s="31"/>
      <c r="C48" s="32">
        <f>F22/C4</f>
        <v>-53.108600000000003</v>
      </c>
      <c r="D48" s="32"/>
    </row>
    <row r="49" spans="1:6" ht="16.5" hidden="1" customHeight="1" thickBot="1" x14ac:dyDescent="0.25">
      <c r="A49" s="87" t="s">
        <v>76</v>
      </c>
      <c r="B49" s="87"/>
      <c r="C49" s="33">
        <f>F12/C102</f>
        <v>1.3798468015066629</v>
      </c>
      <c r="D49" s="34"/>
    </row>
    <row r="50" spans="1:6" ht="16.5" hidden="1" customHeight="1" thickBot="1" x14ac:dyDescent="0.25">
      <c r="A50" s="88" t="s">
        <v>77</v>
      </c>
      <c r="B50" s="88"/>
      <c r="C50" s="35">
        <f>F9/C17</f>
        <v>0.20919086344184973</v>
      </c>
      <c r="D50" s="34"/>
      <c r="E50" s="1" t="s">
        <v>15</v>
      </c>
    </row>
    <row r="51" spans="1:6" ht="16.5" hidden="1" customHeight="1" x14ac:dyDescent="0.2">
      <c r="B51" s="1" t="s">
        <v>85</v>
      </c>
      <c r="E51" s="1" t="s">
        <v>86</v>
      </c>
      <c r="F51" s="1">
        <v>30000</v>
      </c>
    </row>
    <row r="52" spans="1:6" ht="16.5" hidden="1" customHeight="1" x14ac:dyDescent="0.2">
      <c r="B52" s="1" t="s">
        <v>87</v>
      </c>
      <c r="C52" s="1">
        <v>6650806</v>
      </c>
      <c r="E52" s="1" t="s">
        <v>88</v>
      </c>
    </row>
    <row r="53" spans="1:6" ht="16.5" hidden="1" customHeight="1" x14ac:dyDescent="0.2">
      <c r="B53" s="1" t="s">
        <v>89</v>
      </c>
      <c r="C53" s="1">
        <v>-4475935</v>
      </c>
      <c r="E53" s="1" t="s">
        <v>90</v>
      </c>
    </row>
    <row r="54" spans="1:6" ht="16.5" hidden="1" customHeight="1" x14ac:dyDescent="0.2">
      <c r="B54" s="1" t="s">
        <v>91</v>
      </c>
    </row>
    <row r="55" spans="1:6" ht="16.5" hidden="1" customHeight="1" x14ac:dyDescent="0.2">
      <c r="E55" s="1" t="s">
        <v>21</v>
      </c>
    </row>
    <row r="56" spans="1:6" ht="16.5" hidden="1" customHeight="1" x14ac:dyDescent="0.2">
      <c r="B56" s="1" t="s">
        <v>92</v>
      </c>
      <c r="C56" s="1" t="s">
        <v>93</v>
      </c>
      <c r="D56" s="1" t="s">
        <v>94</v>
      </c>
      <c r="E56" s="1" t="s">
        <v>95</v>
      </c>
      <c r="F56" s="1">
        <v>3039413</v>
      </c>
    </row>
    <row r="57" spans="1:6" ht="16.5" hidden="1" customHeight="1" x14ac:dyDescent="0.2">
      <c r="B57" s="1" t="s">
        <v>96</v>
      </c>
      <c r="C57" s="1">
        <v>7322383</v>
      </c>
      <c r="D57" s="1">
        <v>4602101</v>
      </c>
      <c r="E57" s="1" t="s">
        <v>97</v>
      </c>
      <c r="F57" s="1">
        <v>29997</v>
      </c>
    </row>
    <row r="58" spans="1:6" ht="16.5" hidden="1" customHeight="1" x14ac:dyDescent="0.2">
      <c r="B58" s="1" t="s">
        <v>98</v>
      </c>
      <c r="E58" s="1" t="s">
        <v>99</v>
      </c>
    </row>
    <row r="59" spans="1:6" ht="16.5" hidden="1" customHeight="1" x14ac:dyDescent="0.2"/>
    <row r="60" spans="1:6" ht="16.5" hidden="1" customHeight="1" x14ac:dyDescent="0.2">
      <c r="B60" s="1" t="s">
        <v>100</v>
      </c>
    </row>
    <row r="61" spans="1:6" ht="16.5" hidden="1" customHeight="1" x14ac:dyDescent="0.2">
      <c r="B61" s="1" t="s">
        <v>101</v>
      </c>
    </row>
    <row r="62" spans="1:6" ht="16.5" hidden="1" customHeight="1" x14ac:dyDescent="0.2">
      <c r="B62" s="1" t="s">
        <v>102</v>
      </c>
      <c r="C62" s="1">
        <v>544105</v>
      </c>
    </row>
    <row r="63" spans="1:6" ht="16.5" hidden="1" customHeight="1" x14ac:dyDescent="0.2">
      <c r="B63" s="1" t="s">
        <v>103</v>
      </c>
      <c r="C63" s="1">
        <v>11835</v>
      </c>
      <c r="E63" s="1" t="s">
        <v>54</v>
      </c>
    </row>
    <row r="64" spans="1:6" ht="16.5" hidden="1" customHeight="1" x14ac:dyDescent="0.2">
      <c r="B64" s="1" t="s">
        <v>104</v>
      </c>
      <c r="C64" s="1">
        <v>92253</v>
      </c>
      <c r="E64" s="1" t="s">
        <v>105</v>
      </c>
      <c r="F64" s="1">
        <v>16800</v>
      </c>
    </row>
    <row r="65" spans="2:5" ht="16.5" hidden="1" customHeight="1" x14ac:dyDescent="0.2">
      <c r="B65" s="1" t="s">
        <v>106</v>
      </c>
      <c r="E65" s="1" t="s">
        <v>107</v>
      </c>
    </row>
    <row r="66" spans="2:5" ht="16.5" hidden="1" customHeight="1" x14ac:dyDescent="0.2">
      <c r="B66" s="1" t="s">
        <v>108</v>
      </c>
    </row>
    <row r="67" spans="2:5" ht="16.5" hidden="1" customHeight="1" x14ac:dyDescent="0.2">
      <c r="B67" s="1" t="s">
        <v>109</v>
      </c>
    </row>
    <row r="68" spans="2:5" ht="16.5" hidden="1" customHeight="1" x14ac:dyDescent="0.2">
      <c r="B68" s="1" t="s">
        <v>110</v>
      </c>
    </row>
    <row r="69" spans="2:5" ht="16.5" hidden="1" customHeight="1" x14ac:dyDescent="0.2">
      <c r="B69" s="1" t="s">
        <v>111</v>
      </c>
    </row>
    <row r="70" spans="2:5" ht="16.5" hidden="1" customHeight="1" x14ac:dyDescent="0.2">
      <c r="B70" s="1" t="s">
        <v>112</v>
      </c>
    </row>
    <row r="71" spans="2:5" ht="16.5" hidden="1" customHeight="1" x14ac:dyDescent="0.2">
      <c r="B71" s="1" t="s">
        <v>113</v>
      </c>
      <c r="C71" s="1">
        <v>912246</v>
      </c>
    </row>
    <row r="72" spans="2:5" ht="16.5" hidden="1" customHeight="1" x14ac:dyDescent="0.2"/>
    <row r="73" spans="2:5" ht="16.5" hidden="1" customHeight="1" x14ac:dyDescent="0.2">
      <c r="B73" s="1" t="s">
        <v>114</v>
      </c>
    </row>
    <row r="74" spans="2:5" ht="16.5" hidden="1" customHeight="1" x14ac:dyDescent="0.2">
      <c r="B74" s="1" t="s">
        <v>115</v>
      </c>
    </row>
    <row r="75" spans="2:5" ht="16.5" hidden="1" customHeight="1" x14ac:dyDescent="0.2">
      <c r="B75" s="1" t="s">
        <v>116</v>
      </c>
    </row>
    <row r="76" spans="2:5" ht="16.5" hidden="1" customHeight="1" x14ac:dyDescent="0.2">
      <c r="B76" s="1" t="s">
        <v>117</v>
      </c>
      <c r="C76" s="1">
        <v>14009</v>
      </c>
    </row>
    <row r="77" spans="2:5" ht="16.5" hidden="1" customHeight="1" x14ac:dyDescent="0.2"/>
    <row r="78" spans="2:5" ht="16.5" hidden="1" customHeight="1" x14ac:dyDescent="0.2">
      <c r="B78" s="1" t="s">
        <v>118</v>
      </c>
    </row>
    <row r="79" spans="2:5" ht="16.5" hidden="1" customHeight="1" x14ac:dyDescent="0.2">
      <c r="B79" s="1" t="s">
        <v>119</v>
      </c>
      <c r="C79" s="1">
        <v>609194</v>
      </c>
    </row>
    <row r="80" spans="2:5" ht="16.5" hidden="1" customHeight="1" x14ac:dyDescent="0.2">
      <c r="B80" s="1" t="s">
        <v>120</v>
      </c>
    </row>
    <row r="81" spans="2:3" ht="16.5" hidden="1" customHeight="1" x14ac:dyDescent="0.2">
      <c r="B81" s="1" t="s">
        <v>121</v>
      </c>
    </row>
    <row r="82" spans="2:3" ht="16.5" hidden="1" customHeight="1" x14ac:dyDescent="0.2"/>
    <row r="83" spans="2:3" ht="16.5" hidden="1" customHeight="1" x14ac:dyDescent="0.2">
      <c r="B83" s="1" t="s">
        <v>122</v>
      </c>
    </row>
    <row r="84" spans="2:3" ht="16.5" hidden="1" customHeight="1" x14ac:dyDescent="0.2">
      <c r="B84" s="1" t="s">
        <v>123</v>
      </c>
    </row>
    <row r="85" spans="2:3" ht="16.5" hidden="1" customHeight="1" x14ac:dyDescent="0.2">
      <c r="B85" s="1" t="s">
        <v>124</v>
      </c>
      <c r="C85" s="1">
        <v>340528</v>
      </c>
    </row>
    <row r="86" spans="2:3" ht="16.5" hidden="1" customHeight="1" x14ac:dyDescent="0.2">
      <c r="B86" s="1" t="s">
        <v>125</v>
      </c>
    </row>
    <row r="87" spans="2:3" ht="16.5" hidden="1" customHeight="1" x14ac:dyDescent="0.2">
      <c r="B87" s="1" t="s">
        <v>126</v>
      </c>
    </row>
    <row r="88" spans="2:3" ht="16.5" hidden="1" customHeight="1" x14ac:dyDescent="0.2"/>
    <row r="89" spans="2:3" ht="16.5" hidden="1" customHeight="1" x14ac:dyDescent="0.2">
      <c r="B89" s="1" t="s">
        <v>127</v>
      </c>
    </row>
    <row r="90" spans="2:3" ht="16.5" hidden="1" customHeight="1" x14ac:dyDescent="0.2">
      <c r="B90" s="1" t="s">
        <v>128</v>
      </c>
    </row>
    <row r="91" spans="2:3" ht="16.5" hidden="1" customHeight="1" x14ac:dyDescent="0.2">
      <c r="B91" s="1" t="s">
        <v>129</v>
      </c>
    </row>
    <row r="92" spans="2:3" ht="16.5" hidden="1" customHeight="1" x14ac:dyDescent="0.2">
      <c r="B92" s="1" t="s">
        <v>130</v>
      </c>
      <c r="C92" s="1">
        <v>419</v>
      </c>
    </row>
    <row r="93" spans="2:3" ht="16.5" hidden="1" customHeight="1" x14ac:dyDescent="0.2">
      <c r="B93" s="1" t="s">
        <v>131</v>
      </c>
    </row>
    <row r="94" spans="2:3" ht="16.5" hidden="1" customHeight="1" x14ac:dyDescent="0.2">
      <c r="B94" s="1" t="s">
        <v>132</v>
      </c>
    </row>
    <row r="95" spans="2:3" ht="16.5" hidden="1" customHeight="1" x14ac:dyDescent="0.2">
      <c r="B95" s="1" t="s">
        <v>133</v>
      </c>
      <c r="C95" s="1">
        <v>7801</v>
      </c>
    </row>
    <row r="96" spans="2:3" ht="16.5" hidden="1" customHeight="1" x14ac:dyDescent="0.2">
      <c r="B96" s="1" t="s">
        <v>134</v>
      </c>
    </row>
    <row r="97" spans="2:3" ht="16.5" hidden="1" customHeight="1" x14ac:dyDescent="0.2">
      <c r="B97" s="1" t="s">
        <v>135</v>
      </c>
    </row>
    <row r="98" spans="2:3" ht="16.5" hidden="1" customHeight="1" x14ac:dyDescent="0.2">
      <c r="B98" s="1" t="s">
        <v>136</v>
      </c>
    </row>
    <row r="99" spans="2:3" ht="16.5" hidden="1" customHeight="1" x14ac:dyDescent="0.2"/>
    <row r="100" spans="2:3" ht="16.5" hidden="1" customHeight="1" x14ac:dyDescent="0.2"/>
    <row r="101" spans="2:3" ht="16.5" hidden="1" customHeight="1" x14ac:dyDescent="0.2">
      <c r="B101" s="1" t="s">
        <v>137</v>
      </c>
    </row>
    <row r="102" spans="2:3" ht="16.5" hidden="1" customHeight="1" x14ac:dyDescent="0.2">
      <c r="B102" s="1" t="s">
        <v>78</v>
      </c>
      <c r="C102" s="1">
        <v>252744</v>
      </c>
    </row>
    <row r="103" spans="2:3" ht="16.5" hidden="1" customHeight="1" x14ac:dyDescent="0.2">
      <c r="B103" s="1" t="s">
        <v>111</v>
      </c>
      <c r="C103" s="1">
        <v>2545</v>
      </c>
    </row>
    <row r="104" spans="2:3" ht="16.5" hidden="1" customHeight="1" x14ac:dyDescent="0.2">
      <c r="B104" s="1" t="s">
        <v>138</v>
      </c>
      <c r="C104" s="1">
        <v>89354</v>
      </c>
    </row>
    <row r="105" spans="2:3" ht="16.5" hidden="1" customHeight="1" x14ac:dyDescent="0.2">
      <c r="B105" s="1" t="s">
        <v>139</v>
      </c>
      <c r="C105" s="1">
        <v>9888</v>
      </c>
    </row>
    <row r="106" spans="2:3" ht="16.5" hidden="1" customHeight="1" x14ac:dyDescent="0.2">
      <c r="B106" s="1" t="s">
        <v>140</v>
      </c>
      <c r="C106" s="1">
        <v>814</v>
      </c>
    </row>
    <row r="107" spans="2:3" ht="16.5" hidden="1" customHeight="1" x14ac:dyDescent="0.2">
      <c r="B107" s="1" t="s">
        <v>141</v>
      </c>
      <c r="C107" s="1">
        <v>18063</v>
      </c>
    </row>
    <row r="108" spans="2:3" ht="16.5" hidden="1" customHeight="1" x14ac:dyDescent="0.2">
      <c r="B108" s="1" t="s">
        <v>142</v>
      </c>
    </row>
    <row r="109" spans="2:3" ht="16.5" hidden="1" customHeight="1" x14ac:dyDescent="0.2">
      <c r="B109" s="1" t="s">
        <v>143</v>
      </c>
    </row>
    <row r="110" spans="2:3" ht="16.5" hidden="1" customHeight="1" x14ac:dyDescent="0.2">
      <c r="B110" s="1" t="s">
        <v>144</v>
      </c>
    </row>
    <row r="111" spans="2:3" ht="16.5" hidden="1" customHeight="1" x14ac:dyDescent="0.2">
      <c r="B111" s="1" t="s">
        <v>40</v>
      </c>
    </row>
    <row r="112" spans="2:3" ht="16.5" hidden="1" customHeight="1" x14ac:dyDescent="0.2">
      <c r="B112" s="1" t="s">
        <v>145</v>
      </c>
      <c r="C112" s="1">
        <v>2337262</v>
      </c>
    </row>
    <row r="113" spans="2:5" ht="16.5" hidden="1" customHeight="1" x14ac:dyDescent="0.2">
      <c r="B113" s="1" t="s">
        <v>146</v>
      </c>
      <c r="C113" s="1">
        <v>457676</v>
      </c>
    </row>
    <row r="114" spans="2:5" ht="16.5" hidden="1" customHeight="1" x14ac:dyDescent="0.2"/>
    <row r="115" spans="2:5" ht="16.5" hidden="1" customHeight="1" x14ac:dyDescent="0.2">
      <c r="B115" s="1" t="s">
        <v>147</v>
      </c>
      <c r="E115" s="1" t="s">
        <v>148</v>
      </c>
    </row>
    <row r="116" spans="2:5" ht="16.5" hidden="1" customHeight="1" x14ac:dyDescent="0.2">
      <c r="B116" s="1" t="s">
        <v>149</v>
      </c>
      <c r="E116" s="1" t="s">
        <v>150</v>
      </c>
    </row>
    <row r="117" spans="2:5" ht="16.5" hidden="1" customHeight="1" x14ac:dyDescent="0.2">
      <c r="B117" s="1" t="s">
        <v>151</v>
      </c>
      <c r="E117" s="1" t="s">
        <v>152</v>
      </c>
    </row>
    <row r="118" spans="2:5" ht="16.5" hidden="1" customHeight="1" x14ac:dyDescent="0.2">
      <c r="B118" s="1" t="s">
        <v>153</v>
      </c>
      <c r="C118" s="1">
        <v>2329174</v>
      </c>
    </row>
    <row r="119" spans="2:5" ht="16.5" hidden="1" customHeight="1" x14ac:dyDescent="0.2"/>
    <row r="120" spans="2:5" ht="16.5" hidden="1" customHeight="1" x14ac:dyDescent="0.2"/>
    <row r="121" spans="2:5" ht="16.5" hidden="1" customHeight="1" x14ac:dyDescent="0.2"/>
    <row r="122" spans="2:5" ht="16.5" hidden="1" customHeight="1" x14ac:dyDescent="0.2">
      <c r="E122" s="14"/>
    </row>
    <row r="123" spans="2:5" ht="16.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conditionalFormatting sqref="E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45" right="0.45" top="0.5" bottom="0.5" header="0.3" footer="0.3"/>
  <pageSetup paperSize="9" orientation="landscape" r:id="rId1"/>
  <headerFooter>
    <oddFooter>&amp;C19</oddFooter>
  </headerFooter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rightToLeft="1" zoomScaleNormal="100" zoomScaleSheetLayoutView="90" workbookViewId="0">
      <selection activeCell="J6" sqref="J6"/>
    </sheetView>
  </sheetViews>
  <sheetFormatPr defaultRowHeight="17.45" customHeight="1" x14ac:dyDescent="0.2"/>
  <cols>
    <col min="1" max="1" width="7.7109375" style="1" customWidth="1"/>
    <col min="2" max="2" width="48.140625" style="1" customWidth="1"/>
    <col min="3" max="3" width="15.7109375" style="1" customWidth="1"/>
    <col min="4" max="4" width="9" style="1" customWidth="1"/>
    <col min="5" max="5" width="48.140625" style="1" customWidth="1"/>
    <col min="6" max="6" width="15" style="52" customWidth="1"/>
    <col min="7" max="10" width="9.140625" style="1"/>
    <col min="11" max="11" width="13.42578125" style="1" bestFit="1" customWidth="1"/>
    <col min="12" max="16384" width="9.140625" style="1"/>
  </cols>
  <sheetData>
    <row r="1" spans="1:6" ht="16.5" customHeight="1" x14ac:dyDescent="0.2">
      <c r="A1" s="93" t="s">
        <v>154</v>
      </c>
      <c r="B1" s="93"/>
      <c r="C1" s="93"/>
      <c r="D1" s="93"/>
      <c r="E1" s="93"/>
      <c r="F1" s="93"/>
    </row>
    <row r="2" spans="1:6" ht="16.5" customHeight="1" thickBot="1" x14ac:dyDescent="0.25">
      <c r="A2" s="94" t="s">
        <v>167</v>
      </c>
      <c r="B2" s="94"/>
      <c r="C2" s="94"/>
      <c r="D2" s="94"/>
      <c r="E2" s="94"/>
      <c r="F2" s="2" t="s">
        <v>1</v>
      </c>
    </row>
    <row r="3" spans="1:6" ht="24.75" customHeight="1" thickBot="1" x14ac:dyDescent="0.25">
      <c r="A3" s="36" t="s">
        <v>2</v>
      </c>
      <c r="B3" s="37" t="s">
        <v>3</v>
      </c>
      <c r="C3" s="36" t="s">
        <v>6</v>
      </c>
      <c r="D3" s="36" t="s">
        <v>2</v>
      </c>
      <c r="E3" s="38" t="s">
        <v>5</v>
      </c>
      <c r="F3" s="39" t="s">
        <v>155</v>
      </c>
    </row>
    <row r="4" spans="1:6" ht="15.75" customHeight="1" x14ac:dyDescent="0.2">
      <c r="A4" s="40">
        <v>100</v>
      </c>
      <c r="B4" s="41" t="s">
        <v>7</v>
      </c>
      <c r="C4" s="42">
        <f>'[1]شركة تعبية الغاز'!C4+'[1]غاز الشمال'!C4+'[1]مصافي الجنوب'!C4+'[1]مصافي الشمال'!C4+'[1]شركة مصافي الوسط'!C4+'[1]غاز الجنوب'!C4+'[1]اطارات النجف'!C4+[1]البتروكيمياوية!C4+'[1]الاسمدة الجنوبية'!C4</f>
        <v>16963486</v>
      </c>
      <c r="D4" s="40">
        <v>2100</v>
      </c>
      <c r="E4" s="43" t="s">
        <v>8</v>
      </c>
      <c r="F4" s="42">
        <f>'[1]شركة تعبية الغاز'!F4+'[1]غاز الشمال'!F4+'[1]مصافي الجنوب'!F4+'[1]مصافي الشمال'!F4+'[1]شركة مصافي الوسط'!F4+'[1]غاز الجنوب'!F4+'[1]اطارات النجف'!F4+[1]البتروكيمياوية!F4+'[1]الاسمدة الجنوبية'!F4</f>
        <v>1115933256</v>
      </c>
    </row>
    <row r="5" spans="1:6" ht="16.5" customHeight="1" x14ac:dyDescent="0.2">
      <c r="A5" s="44">
        <v>200</v>
      </c>
      <c r="B5" s="45" t="s">
        <v>9</v>
      </c>
      <c r="C5" s="46">
        <f>'[1]شركة تعبية الغاز'!C5+'[1]غاز الشمال'!C5+'[1]مصافي الجنوب'!C5+'[1]مصافي الشمال'!C5+'[1]شركة مصافي الوسط'!C5+'[1]غاز الجنوب'!C5+'[1]اطارات النجف'!C5+[1]البتروكيمياوية!C5+'[1]الاسمدة الجنوبية'!C5</f>
        <v>5792038930</v>
      </c>
      <c r="D5" s="44">
        <v>2200</v>
      </c>
      <c r="E5" s="47" t="s">
        <v>10</v>
      </c>
      <c r="F5" s="46">
        <f>'[1]شركة تعبية الغاز'!F5+'[1]غاز الشمال'!F5+'[1]مصافي الجنوب'!F5+'[1]مصافي الشمال'!F5+'[1]شركة مصافي الوسط'!F5+'[1]غاز الجنوب'!F5+'[1]اطارات النجف'!F5+[1]البتروكيمياوية!F5+'[1]الاسمدة الجنوبية'!F5</f>
        <v>2717043367</v>
      </c>
    </row>
    <row r="6" spans="1:6" ht="16.5" customHeight="1" x14ac:dyDescent="0.2">
      <c r="A6" s="48">
        <v>300</v>
      </c>
      <c r="B6" s="49" t="s">
        <v>11</v>
      </c>
      <c r="C6" s="42">
        <f>'[1]شركة تعبية الغاز'!C6+'[1]غاز الشمال'!C6+'[1]مصافي الجنوب'!C6+'[1]مصافي الشمال'!C6+'[1]شركة مصافي الوسط'!C6+'[1]غاز الجنوب'!C6+'[1]اطارات النجف'!C6+[1]البتروكيمياوية!C6+'[1]الاسمدة الجنوبية'!C6</f>
        <v>0</v>
      </c>
      <c r="D6" s="48">
        <v>2300</v>
      </c>
      <c r="E6" s="50" t="s">
        <v>12</v>
      </c>
      <c r="F6" s="42">
        <f>'[1]شركة تعبية الغاز'!F6+'[1]غاز الشمال'!F6+'[1]مصافي الجنوب'!F6+'[1]مصافي الشمال'!F6+'[1]شركة مصافي الوسط'!F6+'[1]غاز الجنوب'!F6+'[1]اطارات النجف'!F6+[1]البتروكيمياوية!F6+'[1]الاسمدة الجنوبية'!F6</f>
        <v>1194108128</v>
      </c>
    </row>
    <row r="7" spans="1:6" ht="16.5" customHeight="1" x14ac:dyDescent="0.2">
      <c r="A7" s="44">
        <v>400</v>
      </c>
      <c r="B7" s="45" t="s">
        <v>13</v>
      </c>
      <c r="C7" s="46">
        <f>'[1]شركة تعبية الغاز'!C7+'[1]غاز الشمال'!C7+'[1]مصافي الجنوب'!C7+'[1]مصافي الشمال'!C7+'[1]شركة مصافي الوسط'!C7+'[1]غاز الجنوب'!C7+'[1]اطارات النجف'!C7+[1]البتروكيمياوية!C7+'[1]الاسمدة الجنوبية'!C7</f>
        <v>5809002416</v>
      </c>
      <c r="D7" s="44">
        <v>2310</v>
      </c>
      <c r="E7" s="47" t="s">
        <v>14</v>
      </c>
      <c r="F7" s="46">
        <f>'[1]شركة تعبية الغاز'!F7+'[1]غاز الشمال'!F7+'[1]مصافي الجنوب'!F7+'[1]مصافي الشمال'!F7+'[1]شركة مصافي الوسط'!F7+'[1]غاز الجنوب'!F7+'[1]اطارات النجف'!F7+[1]البتروكيمياوية!F7+'[1]الاسمدة الجنوبية'!F7</f>
        <v>80158075</v>
      </c>
    </row>
    <row r="8" spans="1:6" ht="16.5" customHeight="1" x14ac:dyDescent="0.2">
      <c r="A8" s="48">
        <v>500</v>
      </c>
      <c r="B8" s="49" t="s">
        <v>15</v>
      </c>
      <c r="C8" s="42">
        <f>'[1]شركة تعبية الغاز'!C8+'[1]غاز الشمال'!C8+'[1]مصافي الجنوب'!C8+'[1]مصافي الشمال'!C8+'[1]شركة مصافي الوسط'!C8+'[1]غاز الجنوب'!C8+'[1]اطارات النجف'!C8+[1]البتروكيمياوية!C8+'[1]الاسمدة الجنوبية'!C8</f>
        <v>449410091</v>
      </c>
      <c r="D8" s="48">
        <v>2320</v>
      </c>
      <c r="E8" s="50" t="s">
        <v>16</v>
      </c>
      <c r="F8" s="42">
        <f>'[1]شركة تعبية الغاز'!F8+'[1]غاز الشمال'!F8+'[1]مصافي الجنوب'!F8+'[1]مصافي الشمال'!F8+'[1]شركة مصافي الوسط'!F8+'[1]غاز الجنوب'!F8+'[1]اطارات النجف'!F8+[1]البتروكيمياوية!F8+'[1]الاسمدة الجنوبية'!F8</f>
        <v>1113950053</v>
      </c>
    </row>
    <row r="9" spans="1:6" ht="16.5" customHeight="1" x14ac:dyDescent="0.2">
      <c r="A9" s="44">
        <v>600</v>
      </c>
      <c r="B9" s="45" t="s">
        <v>17</v>
      </c>
      <c r="C9" s="46">
        <f>'[1]شركة تعبية الغاز'!C9+'[1]غاز الشمال'!C9+'[1]مصافي الجنوب'!C9+'[1]مصافي الشمال'!C9+'[1]شركة مصافي الوسط'!C9+'[1]غاز الجنوب'!C9+'[1]اطارات النجف'!C9+[1]البتروكيمياوية!C9+'[1]الاسمدة الجنوبية'!C9</f>
        <v>188989031</v>
      </c>
      <c r="D9" s="44">
        <v>2400</v>
      </c>
      <c r="E9" s="47" t="s">
        <v>18</v>
      </c>
      <c r="F9" s="46">
        <f>'[1]شركة تعبية الغاز'!F9+'[1]غاز الشمال'!F9+'[1]مصافي الجنوب'!F9+'[1]مصافي الشمال'!F9+'[1]شركة مصافي الوسط'!F9+'[1]غاز الجنوب'!F9+'[1]اطارات النجف'!F9+[1]البتروكيمياوية!F9+'[1]الاسمدة الجنوبية'!F9</f>
        <v>4968325128</v>
      </c>
    </row>
    <row r="10" spans="1:6" ht="16.5" customHeight="1" x14ac:dyDescent="0.2">
      <c r="A10" s="48">
        <v>700</v>
      </c>
      <c r="B10" s="49" t="s">
        <v>19</v>
      </c>
      <c r="C10" s="42">
        <f>'[1]شركة تعبية الغاز'!C10+'[1]غاز الشمال'!C10+'[1]مصافي الجنوب'!C10+'[1]مصافي الشمال'!C10+'[1]شركة مصافي الوسط'!C10+'[1]غاز الجنوب'!C10+'[1]اطارات النجف'!C10+[1]البتروكيمياوية!C10+'[1]الاسمدة الجنوبية'!C10</f>
        <v>6447401538</v>
      </c>
      <c r="D10" s="48">
        <v>2500</v>
      </c>
      <c r="E10" s="50" t="s">
        <v>20</v>
      </c>
      <c r="F10" s="42">
        <f>'[1]شركة تعبية الغاز'!F10+'[1]غاز الشمال'!F10+'[1]مصافي الجنوب'!F10+'[1]مصافي الشمال'!F10+'[1]شركة مصافي الوسط'!F10+'[1]غاز الجنوب'!F10+'[1]اطارات النجف'!F10+[1]البتروكيمياوية!F10+'[1]الاسمدة الجنوبية'!F10</f>
        <v>-1387614809</v>
      </c>
    </row>
    <row r="11" spans="1:6" ht="16.5" customHeight="1" x14ac:dyDescent="0.2">
      <c r="A11" s="44">
        <v>800</v>
      </c>
      <c r="B11" s="45" t="s">
        <v>21</v>
      </c>
      <c r="C11" s="46">
        <f>'[1]شركة تعبية الغاز'!C11+'[1]غاز الشمال'!C11+'[1]مصافي الجنوب'!C11+'[1]مصافي الشمال'!C11+'[1]شركة مصافي الوسط'!C11+'[1]غاز الجنوب'!C11+'[1]اطارات النجف'!C11+[1]البتروكيمياوية!C11+'[1]الاسمدة الجنوبية'!C11</f>
        <v>7868180608</v>
      </c>
      <c r="D11" s="44">
        <v>2600</v>
      </c>
      <c r="E11" s="47" t="s">
        <v>22</v>
      </c>
      <c r="F11" s="46">
        <f>'[1]شركة تعبية الغاز'!F11+'[1]غاز الشمال'!F11+'[1]مصافي الجنوب'!F11+'[1]مصافي الشمال'!F11+'[1]شركة مصافي الوسط'!F11+'[1]غاز الجنوب'!F11+'[1]اطارات النجف'!F11+[1]البتروكيمياوية!F11+'[1]الاسمدة الجنوبية'!F11</f>
        <v>118857309</v>
      </c>
    </row>
    <row r="12" spans="1:6" ht="16.5" customHeight="1" x14ac:dyDescent="0.2">
      <c r="A12" s="48">
        <v>900</v>
      </c>
      <c r="B12" s="49" t="s">
        <v>23</v>
      </c>
      <c r="C12" s="42">
        <f>'[1]شركة تعبية الغاز'!C12+'[1]غاز الشمال'!C12+'[1]مصافي الجنوب'!C12+'[1]مصافي الشمال'!C12+'[1]شركة مصافي الوسط'!C12+'[1]غاز الجنوب'!C12+'[1]اطارات النجف'!C12+[1]البتروكيمياوية!C12+'[1]الاسمدة الجنوبية'!C12</f>
        <v>14315582146</v>
      </c>
      <c r="D12" s="48">
        <v>2700</v>
      </c>
      <c r="E12" s="50" t="s">
        <v>24</v>
      </c>
      <c r="F12" s="42">
        <f>'[1]شركة تعبية الغاز'!F12+'[1]غاز الشمال'!F12+'[1]مصافي الجنوب'!F12+'[1]مصافي الشمال'!F12+'[1]شركة مصافي الوسط'!F12+'[1]غاز الجنوب'!F12+'[1]اطارات النجف'!F12+[1]البتروكيمياوية!F12+'[1]الاسمدة الجنوبية'!F12</f>
        <v>3699567628</v>
      </c>
    </row>
    <row r="13" spans="1:6" ht="16.5" customHeight="1" x14ac:dyDescent="0.2">
      <c r="A13" s="44">
        <v>1000</v>
      </c>
      <c r="B13" s="45" t="s">
        <v>25</v>
      </c>
      <c r="C13" s="46">
        <f>'[1]شركة تعبية الغاز'!C13+'[1]غاز الشمال'!C13+'[1]مصافي الجنوب'!C13+'[1]مصافي الشمال'!C13+'[1]شركة مصافي الوسط'!C13+'[1]غاز الجنوب'!C13+'[1]اطارات النجف'!C13+[1]البتروكيمياوية!C13+'[1]الاسمدة الجنوبية'!C13</f>
        <v>2167801866</v>
      </c>
      <c r="D13" s="44">
        <v>2800</v>
      </c>
      <c r="E13" s="47" t="s">
        <v>26</v>
      </c>
      <c r="F13" s="46">
        <f>'[1]شركة تعبية الغاز'!F13+'[1]غاز الشمال'!F13+'[1]مصافي الجنوب'!F13+'[1]مصافي الشمال'!F13+'[1]شركة مصافي الوسط'!F13+'[1]غاز الجنوب'!F13+'[1]اطارات النجف'!F13+[1]البتروكيمياوية!F13+'[1]الاسمدة الجنوبية'!F13</f>
        <v>1801562760</v>
      </c>
    </row>
    <row r="14" spans="1:6" ht="16.5" customHeight="1" x14ac:dyDescent="0.2">
      <c r="A14" s="48">
        <v>1010</v>
      </c>
      <c r="B14" s="49" t="s">
        <v>27</v>
      </c>
      <c r="C14" s="42">
        <f>'[1]شركة تعبية الغاز'!C14+'[1]غاز الشمال'!C14+'[1]مصافي الجنوب'!C14+'[1]مصافي الشمال'!C14+'[1]شركة مصافي الوسط'!C14+'[1]غاز الجنوب'!C14+'[1]اطارات النجف'!C14+[1]البتروكيمياوية!C14+'[1]الاسمدة الجنوبية'!C14</f>
        <v>276534857</v>
      </c>
      <c r="D14" s="48">
        <v>2900</v>
      </c>
      <c r="E14" s="50" t="s">
        <v>28</v>
      </c>
      <c r="F14" s="42">
        <f>'[1]شركة تعبية الغاز'!F14+'[1]غاز الشمال'!F14+'[1]مصافي الجنوب'!F14+'[1]مصافي الشمال'!F14+'[1]شركة مصافي الوسط'!F14+'[1]غاز الجنوب'!F14+'[1]اطارات النجف'!F14+[1]البتروكيمياوية!F14+'[1]الاسمدة الجنوبية'!F14</f>
        <v>1898004868</v>
      </c>
    </row>
    <row r="15" spans="1:6" ht="16.5" customHeight="1" x14ac:dyDescent="0.2">
      <c r="A15" s="44">
        <v>1100</v>
      </c>
      <c r="B15" s="45" t="s">
        <v>29</v>
      </c>
      <c r="C15" s="46">
        <f>'[1]شركة تعبية الغاز'!C15+'[1]غاز الشمال'!C15+'[1]مصافي الجنوب'!C15+'[1]مصافي الشمال'!C15+'[1]شركة مصافي الوسط'!C15+'[1]غاز الجنوب'!C15+'[1]اطارات النجف'!C15+[1]البتروكيمياوية!C15+'[1]الاسمدة الجنوبية'!C15</f>
        <v>928387323</v>
      </c>
      <c r="D15" s="44">
        <v>3000</v>
      </c>
      <c r="E15" s="47" t="s">
        <v>30</v>
      </c>
      <c r="F15" s="46">
        <f>'[1]شركة تعبية الغاز'!F15+'[1]غاز الشمال'!F15+'[1]مصافي الجنوب'!F15+'[1]مصافي الشمال'!F15+'[1]شركة مصافي الوسط'!F15+'[1]غاز الجنوب'!F15+'[1]اطارات النجف'!F15+[1]البتروكيمياوية!F15+'[1]الاسمدة الجنوبية'!F15</f>
        <v>5143672</v>
      </c>
    </row>
    <row r="16" spans="1:6" ht="16.5" customHeight="1" x14ac:dyDescent="0.2">
      <c r="A16" s="48">
        <v>1200</v>
      </c>
      <c r="B16" s="49" t="s">
        <v>31</v>
      </c>
      <c r="C16" s="42">
        <f>'[1]شركة تعبية الغاز'!C16+'[1]غاز الشمال'!C16+'[1]مصافي الجنوب'!C16+'[1]مصافي الشمال'!C16+'[1]شركة مصافي الوسط'!C16+'[1]غاز الجنوب'!C16+'[1]اطارات النجف'!C16+[1]البتروكيمياوية!C16+'[1]الاسمدة الجنوبية'!C16</f>
        <v>1515949400</v>
      </c>
      <c r="D16" s="48">
        <v>3100</v>
      </c>
      <c r="E16" s="50" t="s">
        <v>32</v>
      </c>
      <c r="F16" s="42">
        <f>'[1]شركة تعبية الغاز'!F16+'[1]غاز الشمال'!F16+'[1]مصافي الجنوب'!F16+'[1]مصافي الشمال'!F16+'[1]شركة مصافي الوسط'!F16+'[1]غاز الجنوب'!F16+'[1]اطارات النجف'!F16+[1]البتروكيمياوية!F16+'[1]الاسمدة الجنوبية'!F16</f>
        <v>635490663</v>
      </c>
    </row>
    <row r="17" spans="1:11" ht="16.5" customHeight="1" x14ac:dyDescent="0.2">
      <c r="A17" s="44">
        <v>1300</v>
      </c>
      <c r="B17" s="45" t="s">
        <v>33</v>
      </c>
      <c r="C17" s="46">
        <f>'[1]شركة تعبية الغاز'!C17+'[1]غاز الشمال'!C17+'[1]مصافي الجنوب'!C17+'[1]مصافي الشمال'!C17+'[1]شركة مصافي الوسط'!C17+'[1]غاز الجنوب'!C17+'[1]اطارات النجف'!C17+[1]البتروكيمياوية!C17+'[1]الاسمدة الجنوبية'!C17</f>
        <v>1056336592</v>
      </c>
      <c r="D17" s="44">
        <v>3200</v>
      </c>
      <c r="E17" s="47" t="s">
        <v>34</v>
      </c>
      <c r="F17" s="46">
        <f>'[1]شركة تعبية الغاز'!F17+'[1]غاز الشمال'!F17+'[1]مصافي الجنوب'!F17+'[1]مصافي الشمال'!F17+'[1]شركة مصافي الوسط'!F17+'[1]غاز الجنوب'!F17+'[1]اطارات النجف'!F17+[1]البتروكيمياوية!F17+'[1]الاسمدة الجنوبية'!F17</f>
        <v>2528351859</v>
      </c>
    </row>
    <row r="18" spans="1:11" ht="16.5" customHeight="1" x14ac:dyDescent="0.2">
      <c r="A18" s="48">
        <v>1310</v>
      </c>
      <c r="B18" s="49" t="s">
        <v>35</v>
      </c>
      <c r="C18" s="42">
        <f>'[1]شركة تعبية الغاز'!C18+'[1]غاز الشمال'!C18+'[1]مصافي الجنوب'!C18+'[1]مصافي الشمال'!C18+'[1]شركة مصافي الوسط'!C18+'[1]غاز الجنوب'!C18+'[1]اطارات النجف'!C18+[1]البتروكيمياوية!C18+'[1]الاسمدة الجنوبية'!C18</f>
        <v>737658574</v>
      </c>
      <c r="D18" s="48">
        <v>3300</v>
      </c>
      <c r="E18" s="50" t="s">
        <v>36</v>
      </c>
      <c r="F18" s="42">
        <f>'[1]شركة تعبية الغاز'!F18+'[1]غاز الشمال'!F18+'[1]مصافي الجنوب'!F18+'[1]مصافي الشمال'!F18+'[1]شركة مصافي الوسط'!F18+'[1]غاز الجنوب'!F18+'[1]اطارات النجف'!F18+[1]البتروكيمياوية!F18+'[1]الاسمدة الجنوبية'!F18</f>
        <v>152287215</v>
      </c>
    </row>
    <row r="19" spans="1:11" ht="16.5" customHeight="1" x14ac:dyDescent="0.2">
      <c r="A19" s="44">
        <v>1320</v>
      </c>
      <c r="B19" s="45" t="s">
        <v>37</v>
      </c>
      <c r="C19" s="46">
        <f>'[1]شركة تعبية الغاز'!C19+'[1]غاز الشمال'!C19+'[1]مصافي الجنوب'!C19+'[1]مصافي الشمال'!C19+'[1]شركة مصافي الوسط'!C19+'[1]غاز الجنوب'!C19+'[1]اطارات النجف'!C19+[1]البتروكيمياوية!C19+'[1]الاسمدة الجنوبية'!C19</f>
        <v>18512113</v>
      </c>
      <c r="D19" s="44">
        <v>3400</v>
      </c>
      <c r="E19" s="47" t="s">
        <v>38</v>
      </c>
      <c r="F19" s="46">
        <f>'[1]شركة تعبية الغاز'!F19+'[1]غاز الشمال'!F19+'[1]مصافي الجنوب'!F19+'[1]مصافي الشمال'!F19+'[1]شركة مصافي الوسط'!F19+'[1]غاز الجنوب'!F19+'[1]اطارات النجف'!F19+[1]البتروكيمياوية!F19+'[1]الاسمدة الجنوبية'!F19</f>
        <v>2376064644</v>
      </c>
    </row>
    <row r="20" spans="1:11" ht="16.5" customHeight="1" x14ac:dyDescent="0.2">
      <c r="A20" s="48">
        <v>1330</v>
      </c>
      <c r="B20" s="49" t="s">
        <v>39</v>
      </c>
      <c r="C20" s="42">
        <f>'[1]شركة تعبية الغاز'!C20+'[1]غاز الشمال'!C20+'[1]مصافي الجنوب'!C20+'[1]مصافي الشمال'!C20+'[1]شركة مصافي الوسط'!C20+'[1]غاز الجنوب'!C20+'[1]اطارات النجف'!C20+[1]البتروكيمياوية!C20+'[1]الاسمدة الجنوبية'!C20</f>
        <v>79607134</v>
      </c>
      <c r="D20" s="48">
        <v>3500</v>
      </c>
      <c r="E20" s="50" t="s">
        <v>40</v>
      </c>
      <c r="F20" s="42">
        <f>'[1]شركة تعبية الغاز'!F20+'[1]غاز الشمال'!F20+'[1]مصافي الجنوب'!F20+'[1]مصافي الشمال'!F20+'[1]شركة مصافي الوسط'!F20+'[1]غاز الجنوب'!F20+'[1]اطارات النجف'!F20+[1]البتروكيمياوية!F20+'[1]الاسمدة الجنوبية'!F20</f>
        <v>-7429536</v>
      </c>
    </row>
    <row r="21" spans="1:11" ht="16.5" customHeight="1" x14ac:dyDescent="0.2">
      <c r="A21" s="44">
        <v>1340</v>
      </c>
      <c r="B21" s="45" t="s">
        <v>41</v>
      </c>
      <c r="C21" s="46">
        <f>'[1]شركة تعبية الغاز'!C21+'[1]غاز الشمال'!C21+'[1]مصافي الجنوب'!C21+'[1]مصافي الشمال'!C21+'[1]شركة مصافي الوسط'!C21+'[1]غاز الجنوب'!C21+'[1]اطارات النجف'!C21+[1]البتروكيمياوية!C21+'[1]الاسمدة الجنوبية'!C21</f>
        <v>3370161</v>
      </c>
      <c r="D21" s="44">
        <v>3600</v>
      </c>
      <c r="E21" s="47" t="s">
        <v>42</v>
      </c>
      <c r="F21" s="46">
        <f>'[1]شركة تعبية الغاز'!F21+'[1]غاز الشمال'!F21+'[1]مصافي الجنوب'!F21+'[1]مصافي الشمال'!F21+'[1]شركة مصافي الوسط'!F21+'[1]غاز الجنوب'!F21+'[1]اطارات النجف'!F21+[1]البتروكيمياوية!F21+'[1]الاسمدة الجنوبية'!F21</f>
        <v>2368635108</v>
      </c>
    </row>
    <row r="22" spans="1:11" ht="16.5" customHeight="1" x14ac:dyDescent="0.2">
      <c r="A22" s="48">
        <v>1350</v>
      </c>
      <c r="B22" s="49" t="s">
        <v>43</v>
      </c>
      <c r="C22" s="42">
        <f>'[1]شركة تعبية الغاز'!C22+'[1]غاز الشمال'!C22+'[1]مصافي الجنوب'!C22+'[1]مصافي الشمال'!C22+'[1]شركة مصافي الوسط'!C22+'[1]غاز الجنوب'!C22+'[1]اطارات النجف'!C22+[1]البتروكيمياوية!C22+'[1]الاسمدة الجنوبية'!C22</f>
        <v>21914072</v>
      </c>
      <c r="D22" s="48">
        <v>3620</v>
      </c>
      <c r="E22" s="50" t="s">
        <v>44</v>
      </c>
      <c r="F22" s="42">
        <f>'[1]شركة تعبية الغاز'!F22+'[1]غاز الشمال'!F22+'[1]مصافي الجنوب'!F22+'[1]مصافي الشمال'!F22+'[1]شركة مصافي الوسط'!F22+'[1]غاز الجنوب'!F22+'[1]اطارات النجف'!F22+[1]البتروكيمياوية!F22+'[1]الاسمدة الجنوبية'!F22</f>
        <v>1351712499</v>
      </c>
    </row>
    <row r="23" spans="1:11" ht="16.5" customHeight="1" x14ac:dyDescent="0.2">
      <c r="A23" s="44">
        <v>1360</v>
      </c>
      <c r="B23" s="45" t="s">
        <v>45</v>
      </c>
      <c r="C23" s="46">
        <f>'[1]شركة تعبية الغاز'!C23+'[1]غاز الشمال'!C23+'[1]مصافي الجنوب'!C23+'[1]مصافي الشمال'!C23+'[1]شركة مصافي الوسط'!C23+'[1]غاز الجنوب'!C23+'[1]اطارات النجف'!C23+[1]البتروكيمياوية!C23+'[1]الاسمدة الجنوبية'!C23</f>
        <v>195274538</v>
      </c>
      <c r="D23" s="44">
        <v>3621</v>
      </c>
      <c r="E23" s="47" t="s">
        <v>9</v>
      </c>
      <c r="F23" s="46">
        <f>'[1]شركة تعبية الغاز'!F23+'[1]غاز الشمال'!F23+'[1]مصافي الجنوب'!F23+'[1]مصافي الشمال'!F23+'[1]شركة مصافي الوسط'!F23+'[1]غاز الجنوب'!F23+'[1]اطارات النجف'!F23+[1]البتروكيمياوية!F23+'[1]الاسمدة الجنوبية'!F23</f>
        <v>556205253</v>
      </c>
    </row>
    <row r="24" spans="1:11" ht="16.5" customHeight="1" x14ac:dyDescent="0.2">
      <c r="A24" s="48">
        <v>1400</v>
      </c>
      <c r="B24" s="49" t="s">
        <v>46</v>
      </c>
      <c r="C24" s="42">
        <f>'[1]شركة تعبية الغاز'!C24+'[1]غاز الشمال'!C24+'[1]مصافي الجنوب'!C24+'[1]مصافي الشمال'!C24+'[1]شركة مصافي الوسط'!C24+'[1]غاز الجنوب'!C24+'[1]اطارات النجف'!C24+[1]البتروكيمياوية!C24+'[1]الاسمدة الجنوبية'!C24</f>
        <v>7783206661</v>
      </c>
      <c r="D24" s="48">
        <v>3622</v>
      </c>
      <c r="E24" s="50" t="s">
        <v>47</v>
      </c>
      <c r="F24" s="42">
        <f>'[1]شركة تعبية الغاز'!F24+'[1]غاز الشمال'!F24+'[1]مصافي الجنوب'!F24+'[1]مصافي الشمال'!F24+'[1]شركة مصافي الوسط'!F24+'[1]غاز الجنوب'!F24+'[1]اطارات النجف'!F24+[1]البتروكيمياوية!F24+'[1]الاسمدة الجنوبية'!F24</f>
        <v>568736403</v>
      </c>
    </row>
    <row r="25" spans="1:11" ht="16.5" customHeight="1" x14ac:dyDescent="0.2">
      <c r="A25" s="44">
        <v>1500</v>
      </c>
      <c r="B25" s="45" t="s">
        <v>48</v>
      </c>
      <c r="C25" s="46">
        <f>'[1]شركة تعبية الغاز'!C25+'[1]غاز الشمال'!C25+'[1]مصافي الجنوب'!C25+'[1]مصافي الشمال'!C25+'[1]شركة مصافي الوسط'!C25+'[1]غاز الجنوب'!C25+'[1]اطارات النجف'!C25+[1]البتروكيمياوية!C25+'[1]الاسمدة الجنوبية'!C25</f>
        <v>2369868184</v>
      </c>
      <c r="D25" s="44">
        <v>3623</v>
      </c>
      <c r="E25" s="47" t="s">
        <v>49</v>
      </c>
      <c r="F25" s="46">
        <f>'[1]شركة تعبية الغاز'!F25+'[1]غاز الشمال'!F25+'[1]مصافي الجنوب'!F25+'[1]مصافي الشمال'!F25+'[1]شركة مصافي الوسط'!F25+'[1]غاز الجنوب'!F25+'[1]اطارات النجف'!F25+[1]البتروكيمياوية!F25+'[1]الاسمدة الجنوبية'!F25</f>
        <v>226770843</v>
      </c>
    </row>
    <row r="26" spans="1:11" ht="16.5" customHeight="1" x14ac:dyDescent="0.2">
      <c r="A26" s="48">
        <v>1600</v>
      </c>
      <c r="B26" s="49" t="s">
        <v>50</v>
      </c>
      <c r="C26" s="42">
        <f>'[1]شركة تعبية الغاز'!C26+'[1]غاز الشمال'!C26+'[1]مصافي الجنوب'!C26+'[1]مصافي الشمال'!C26+'[1]شركة مصافي الوسط'!C26+'[1]غاز الجنوب'!C26+'[1]اطارات النجف'!C26+[1]البتروكيمياوية!C26+'[1]الاسمدة الجنوبية'!C26</f>
        <v>11209411437</v>
      </c>
      <c r="D26" s="48">
        <v>3630</v>
      </c>
      <c r="E26" s="50" t="s">
        <v>51</v>
      </c>
      <c r="F26" s="42">
        <f>'[1]شركة تعبية الغاز'!F26+'[1]غاز الشمال'!F26+'[1]مصافي الجنوب'!F26+'[1]مصافي الشمال'!F26+'[1]شركة مصافي الوسط'!F26+'[1]غاز الجنوب'!F26+'[1]اطارات النجف'!F26+[1]البتروكيمياوية!F26+'[1]الاسمدة الجنوبية'!F26</f>
        <v>1030211248</v>
      </c>
    </row>
    <row r="27" spans="1:11" ht="16.5" customHeight="1" x14ac:dyDescent="0.2">
      <c r="A27" s="44">
        <v>1700</v>
      </c>
      <c r="B27" s="45" t="s">
        <v>52</v>
      </c>
      <c r="C27" s="46">
        <f>'[1]شركة تعبية الغاز'!C27+'[1]غاز الشمال'!C27+'[1]مصافي الجنوب'!C27+'[1]مصافي الشمال'!C27+'[1]شركة مصافي الوسط'!C27+'[1]غاز الجنوب'!C27+'[1]اطارات النجف'!C27+[1]البتروكيمياوية!C27+'[1]الاسمدة الجنوبية'!C27</f>
        <v>3341230829</v>
      </c>
      <c r="D27" s="44">
        <v>3640</v>
      </c>
      <c r="E27" s="47" t="s">
        <v>53</v>
      </c>
      <c r="F27" s="46">
        <f>'[1]شركة تعبية الغاز'!F27+'[1]غاز الشمال'!F27+'[1]مصافي الجنوب'!F27+'[1]مصافي الشمال'!F27+'[1]شركة مصافي الوسط'!F27+'[1]غاز الجنوب'!F27+'[1]اطارات النجف'!F27+[1]البتروكيمياوية!F27+'[1]الاسمدة الجنوبية'!F27</f>
        <v>33150</v>
      </c>
      <c r="K27" s="14"/>
    </row>
    <row r="28" spans="1:11" ht="16.5" customHeight="1" x14ac:dyDescent="0.2">
      <c r="A28" s="48">
        <v>1800</v>
      </c>
      <c r="B28" s="49" t="s">
        <v>54</v>
      </c>
      <c r="C28" s="42">
        <f>'[1]شركة تعبية الغاز'!C28+'[1]غاز الشمال'!C28+'[1]مصافي الجنوب'!C28+'[1]مصافي الشمال'!C28+'[1]شركة مصافي الوسط'!C28+'[1]غاز الجنوب'!C28+'[1]اطارات النجف'!C28+[1]البتروكيمياوية!C28+'[1]الاسمدة الجنوبية'!C28</f>
        <v>1590221309</v>
      </c>
      <c r="D28" s="48">
        <v>3650</v>
      </c>
      <c r="E28" s="50" t="s">
        <v>55</v>
      </c>
      <c r="F28" s="42">
        <f>'[1]شركة تعبية الغاز'!F28+'[1]غاز الشمال'!F28+'[1]مصافي الجنوب'!F28+'[1]مصافي الشمال'!F28+'[1]شركة مصافي الوسط'!F28+'[1]غاز الجنوب'!F28+'[1]اطارات النجف'!F28+[1]البتروكيمياوية!F28+'[1]الاسمدة الجنوبية'!F28</f>
        <v>-13321789</v>
      </c>
    </row>
    <row r="29" spans="1:11" ht="16.5" customHeight="1" x14ac:dyDescent="0.2">
      <c r="A29" s="44">
        <v>1900</v>
      </c>
      <c r="B29" s="45" t="s">
        <v>56</v>
      </c>
      <c r="C29" s="46">
        <f>'[1]شركة تعبية الغاز'!C29+'[1]غاز الشمال'!C29+'[1]مصافي الجنوب'!C29+'[1]مصافي الشمال'!C29+'[1]شركة مصافي الوسط'!C29+'[1]غاز الجنوب'!C29+'[1]اطارات النجف'!C29+[1]البتروكيمياوية!C29+'[1]الاسمدة الجنوبية'!C29</f>
        <v>6447401538</v>
      </c>
      <c r="D29" s="44">
        <v>3700</v>
      </c>
      <c r="E29" s="47" t="s">
        <v>57</v>
      </c>
      <c r="F29" s="46">
        <f>'[1]شركة تعبية الغاز'!F29+'[1]غاز الشمال'!F29+'[1]مصافي الجنوب'!F29+'[1]مصافي الشمال'!F29+'[1]شركة مصافي الوسط'!F29+'[1]غاز الجنوب'!F29+'[1]اطارات النجف'!F29+[1]البتروكيمياوية!F29+'[1]الاسمدة الجنوبية'!F29</f>
        <v>1256982091</v>
      </c>
    </row>
    <row r="30" spans="1:11" ht="22.5" customHeight="1" x14ac:dyDescent="0.2">
      <c r="A30" s="48">
        <v>2000</v>
      </c>
      <c r="B30" s="49" t="s">
        <v>58</v>
      </c>
      <c r="C30" s="42">
        <f>'[1]شركة تعبية الغاز'!C30+'[1]غاز الشمال'!C30+'[1]مصافي الجنوب'!C30+'[1]مصافي الشمال'!C30+'[1]شركة مصافي الوسط'!C30+'[1]غاز الجنوب'!C30+'[1]اطارات النجف'!C30+[1]البتروكيمياوية!C30+'[1]الاسمدة الجنوبية'!C30</f>
        <v>14315582146</v>
      </c>
      <c r="D30" s="48">
        <v>3800</v>
      </c>
      <c r="E30" s="50" t="s">
        <v>59</v>
      </c>
      <c r="F30" s="42">
        <f>'[1]شركة تعبية الغاز'!F30+'[1]غاز الشمال'!F30+'[1]مصافي الجنوب'!F30+'[1]مصافي الشمال'!F30+'[1]شركة مصافي الوسط'!F30+'[1]غاز الجنوب'!F30+'[1]اطارات النجف'!F30+[1]البتروكيمياوية!F30+'[1]الاسمدة الجنوبية'!F30</f>
        <v>1119082553</v>
      </c>
    </row>
    <row r="31" spans="1:11" ht="17.45" hidden="1" customHeight="1" x14ac:dyDescent="0.2">
      <c r="A31" s="15"/>
      <c r="B31" s="16"/>
      <c r="C31" s="15"/>
      <c r="D31" s="15"/>
      <c r="E31" s="17"/>
      <c r="F31" s="42"/>
    </row>
    <row r="32" spans="1:11" ht="17.45" hidden="1" customHeight="1" x14ac:dyDescent="0.2">
      <c r="A32" s="19"/>
      <c r="B32" s="19"/>
      <c r="C32" s="20">
        <f>C12-C30</f>
        <v>0</v>
      </c>
      <c r="D32" s="19"/>
      <c r="E32" s="14">
        <f>F22+F26+F27+F28</f>
        <v>2368635108</v>
      </c>
      <c r="F32" s="42"/>
    </row>
    <row r="33" spans="1:6" ht="17.45" hidden="1" customHeight="1" x14ac:dyDescent="0.2">
      <c r="A33" s="23" t="s">
        <v>60</v>
      </c>
      <c r="B33" s="24"/>
      <c r="C33" s="51">
        <f>F21-E32</f>
        <v>0</v>
      </c>
      <c r="F33" s="42"/>
    </row>
    <row r="34" spans="1:6" ht="17.45" hidden="1" customHeight="1" x14ac:dyDescent="0.2">
      <c r="A34" s="91" t="s">
        <v>156</v>
      </c>
      <c r="B34" s="91"/>
      <c r="C34" s="24"/>
      <c r="F34" s="42"/>
    </row>
    <row r="35" spans="1:6" ht="17.45" hidden="1" customHeight="1" x14ac:dyDescent="0.2">
      <c r="A35" s="91" t="s">
        <v>157</v>
      </c>
      <c r="B35" s="91"/>
      <c r="C35" s="24"/>
      <c r="F35" s="42"/>
    </row>
    <row r="36" spans="1:6" ht="17.45" hidden="1" customHeight="1" x14ac:dyDescent="0.2">
      <c r="A36" s="91" t="s">
        <v>158</v>
      </c>
      <c r="B36" s="91"/>
      <c r="C36" s="24"/>
      <c r="F36" s="42"/>
    </row>
    <row r="37" spans="1:6" ht="17.45" hidden="1" customHeight="1" thickBot="1" x14ac:dyDescent="0.25">
      <c r="A37" s="92" t="s">
        <v>62</v>
      </c>
      <c r="B37" s="92"/>
      <c r="C37" s="92"/>
      <c r="F37" s="42"/>
    </row>
    <row r="38" spans="1:6" ht="17.45" hidden="1" customHeight="1" thickBot="1" x14ac:dyDescent="0.25">
      <c r="A38" s="27" t="s">
        <v>63</v>
      </c>
      <c r="B38" s="28"/>
      <c r="C38" s="29" t="s">
        <v>64</v>
      </c>
      <c r="D38" s="29" t="s">
        <v>65</v>
      </c>
      <c r="F38" s="42"/>
    </row>
    <row r="39" spans="1:6" ht="17.45" hidden="1" customHeight="1" thickBot="1" x14ac:dyDescent="0.25">
      <c r="A39" s="30" t="s">
        <v>66</v>
      </c>
      <c r="B39" s="31"/>
      <c r="C39" s="32">
        <f>F12/F29</f>
        <v>2.9432142705046704</v>
      </c>
      <c r="D39" s="32"/>
      <c r="F39" s="42"/>
    </row>
    <row r="40" spans="1:6" ht="17.45" hidden="1" customHeight="1" thickBot="1" x14ac:dyDescent="0.25">
      <c r="A40" s="30" t="s">
        <v>67</v>
      </c>
      <c r="B40" s="31"/>
      <c r="C40" s="32">
        <f>F12/C13</f>
        <v>1.70659859926516</v>
      </c>
      <c r="D40" s="32"/>
      <c r="F40" s="42"/>
    </row>
    <row r="41" spans="1:6" ht="17.45" hidden="1" customHeight="1" thickBot="1" x14ac:dyDescent="0.25">
      <c r="A41" s="30" t="s">
        <v>68</v>
      </c>
      <c r="B41" s="31"/>
      <c r="C41" s="32">
        <f>C26/C11</f>
        <v>1.4246510083414698</v>
      </c>
      <c r="D41" s="32"/>
      <c r="F41" s="42"/>
    </row>
    <row r="42" spans="1:6" ht="17.45" hidden="1" customHeight="1" thickBot="1" x14ac:dyDescent="0.25">
      <c r="A42" s="30" t="s">
        <v>69</v>
      </c>
      <c r="B42" s="31"/>
      <c r="C42" s="32">
        <f>C25/C11</f>
        <v>0.30119646485877921</v>
      </c>
      <c r="D42" s="32"/>
      <c r="F42" s="42"/>
    </row>
    <row r="43" spans="1:6" ht="17.45" hidden="1" customHeight="1" thickBot="1" x14ac:dyDescent="0.25">
      <c r="A43" s="30" t="s">
        <v>70</v>
      </c>
      <c r="B43" s="31"/>
      <c r="C43" s="32"/>
      <c r="D43" s="32">
        <f>F22/C29*100</f>
        <v>20.965229031156397</v>
      </c>
      <c r="F43" s="42"/>
    </row>
    <row r="44" spans="1:6" ht="17.45" hidden="1" customHeight="1" thickBot="1" x14ac:dyDescent="0.25">
      <c r="A44" s="30" t="s">
        <v>71</v>
      </c>
      <c r="B44" s="31"/>
      <c r="C44" s="32"/>
      <c r="D44" s="32">
        <f>C9/C30*100</f>
        <v>1.3201630857380573</v>
      </c>
      <c r="F44" s="42"/>
    </row>
    <row r="45" spans="1:6" ht="18.75" hidden="1" customHeight="1" thickBot="1" x14ac:dyDescent="0.25">
      <c r="A45" s="30" t="s">
        <v>72</v>
      </c>
      <c r="B45" s="31"/>
      <c r="C45" s="32">
        <f>C29/F19</f>
        <v>2.7134790100432973</v>
      </c>
      <c r="D45" s="32"/>
      <c r="F45" s="42"/>
    </row>
    <row r="46" spans="1:6" ht="17.45" hidden="1" customHeight="1" thickBot="1" x14ac:dyDescent="0.25">
      <c r="A46" s="30" t="s">
        <v>73</v>
      </c>
      <c r="B46" s="31"/>
      <c r="C46" s="32">
        <f>F22/F17</f>
        <v>0.53462198870319499</v>
      </c>
      <c r="D46" s="32"/>
      <c r="F46" s="42"/>
    </row>
    <row r="47" spans="1:6" ht="17.45" hidden="1" customHeight="1" thickBot="1" x14ac:dyDescent="0.25">
      <c r="A47" s="30" t="s">
        <v>74</v>
      </c>
      <c r="B47" s="31"/>
      <c r="C47" s="32"/>
      <c r="D47" s="32">
        <f>C7/C30*100</f>
        <v>40.578178077257775</v>
      </c>
      <c r="F47" s="42"/>
    </row>
    <row r="48" spans="1:6" ht="17.45" hidden="1" customHeight="1" thickBot="1" x14ac:dyDescent="0.25">
      <c r="A48" s="30" t="s">
        <v>75</v>
      </c>
      <c r="B48" s="31"/>
      <c r="C48" s="32">
        <f>F22/C4</f>
        <v>79.683651049082712</v>
      </c>
      <c r="D48" s="32"/>
      <c r="F48" s="42"/>
    </row>
    <row r="49" spans="1:6" ht="17.45" hidden="1" customHeight="1" thickBot="1" x14ac:dyDescent="0.25">
      <c r="A49" s="87" t="s">
        <v>76</v>
      </c>
      <c r="B49" s="87"/>
      <c r="C49" s="34">
        <f>F12/C52</f>
        <v>2.2280544067461867</v>
      </c>
      <c r="D49" s="34"/>
      <c r="F49" s="42"/>
    </row>
    <row r="50" spans="1:6" ht="17.45" hidden="1" customHeight="1" thickBot="1" x14ac:dyDescent="0.25">
      <c r="A50" s="88" t="s">
        <v>77</v>
      </c>
      <c r="B50" s="88"/>
      <c r="C50" s="34">
        <f>F9/C17</f>
        <v>4.7033541823949232</v>
      </c>
      <c r="D50" s="34"/>
      <c r="F50" s="42"/>
    </row>
    <row r="51" spans="1:6" ht="17.45" hidden="1" customHeight="1" x14ac:dyDescent="0.2">
      <c r="F51" s="42"/>
    </row>
    <row r="52" spans="1:6" ht="17.45" hidden="1" customHeight="1" x14ac:dyDescent="0.2">
      <c r="A52" s="1" t="s">
        <v>78</v>
      </c>
      <c r="C52" s="1">
        <f>'[1]شركة تعبية الغاز'!C102+'[1]غاز الشمال'!C102+'[1]مصافي الجنوب'!C102+'[1]مصافي الشمال'!C102+'[1]شركة مصافي الوسط'!C102+'[1]غاز الجنوب'!C102+'[1]اطارات النجف'!C102+[1]البتروكيمياوية!C102+'[1]الاسمدة الجنوبية'!C102</f>
        <v>1660447616</v>
      </c>
      <c r="F52" s="42"/>
    </row>
    <row r="53" spans="1:6" ht="17.45" hidden="1" customHeight="1" x14ac:dyDescent="0.2">
      <c r="F53" s="42"/>
    </row>
    <row r="54" spans="1:6" ht="17.45" hidden="1" customHeight="1" x14ac:dyDescent="0.2">
      <c r="F54" s="42"/>
    </row>
    <row r="55" spans="1:6" ht="17.45" hidden="1" customHeight="1" x14ac:dyDescent="0.2">
      <c r="F55" s="42"/>
    </row>
    <row r="56" spans="1:6" ht="17.45" hidden="1" customHeight="1" x14ac:dyDescent="0.2">
      <c r="F56" s="42"/>
    </row>
    <row r="57" spans="1:6" ht="17.45" hidden="1" customHeight="1" x14ac:dyDescent="0.2">
      <c r="F57" s="42"/>
    </row>
    <row r="58" spans="1:6" ht="17.45" hidden="1" customHeight="1" x14ac:dyDescent="0.2">
      <c r="F58" s="42"/>
    </row>
    <row r="59" spans="1:6" ht="17.45" hidden="1" customHeight="1" x14ac:dyDescent="0.2">
      <c r="F59" s="42"/>
    </row>
    <row r="60" spans="1:6" ht="17.45" hidden="1" customHeight="1" x14ac:dyDescent="0.2">
      <c r="F60" s="42"/>
    </row>
    <row r="61" spans="1:6" ht="17.45" hidden="1" customHeight="1" x14ac:dyDescent="0.2">
      <c r="F61" s="42"/>
    </row>
    <row r="62" spans="1:6" ht="17.45" hidden="1" customHeight="1" x14ac:dyDescent="0.2">
      <c r="F62" s="42"/>
    </row>
    <row r="63" spans="1:6" ht="17.45" hidden="1" customHeight="1" x14ac:dyDescent="0.2">
      <c r="F63" s="42"/>
    </row>
    <row r="64" spans="1:6" ht="17.45" hidden="1" customHeight="1" x14ac:dyDescent="0.2">
      <c r="F64" s="42"/>
    </row>
    <row r="65" spans="6:6" ht="17.45" hidden="1" customHeight="1" x14ac:dyDescent="0.2">
      <c r="F65" s="42"/>
    </row>
    <row r="66" spans="6:6" ht="17.45" hidden="1" customHeight="1" x14ac:dyDescent="0.2">
      <c r="F66" s="42"/>
    </row>
    <row r="67" spans="6:6" ht="17.45" hidden="1" customHeight="1" x14ac:dyDescent="0.2">
      <c r="F67" s="42"/>
    </row>
    <row r="68" spans="6:6" ht="17.45" hidden="1" customHeight="1" x14ac:dyDescent="0.2">
      <c r="F68" s="42"/>
    </row>
    <row r="69" spans="6:6" ht="17.45" hidden="1" customHeight="1" x14ac:dyDescent="0.2">
      <c r="F69" s="42"/>
    </row>
    <row r="70" spans="6:6" ht="17.45" hidden="1" customHeight="1" x14ac:dyDescent="0.2">
      <c r="F70" s="42"/>
    </row>
    <row r="71" spans="6:6" ht="17.45" hidden="1" customHeight="1" x14ac:dyDescent="0.2">
      <c r="F71" s="42"/>
    </row>
    <row r="72" spans="6:6" ht="17.45" hidden="1" customHeight="1" x14ac:dyDescent="0.2">
      <c r="F72" s="42"/>
    </row>
    <row r="73" spans="6:6" ht="17.45" hidden="1" customHeight="1" x14ac:dyDescent="0.2">
      <c r="F73" s="42"/>
    </row>
    <row r="74" spans="6:6" ht="17.45" hidden="1" customHeight="1" x14ac:dyDescent="0.2">
      <c r="F74" s="42"/>
    </row>
    <row r="75" spans="6:6" ht="17.45" hidden="1" customHeight="1" x14ac:dyDescent="0.2">
      <c r="F75" s="42"/>
    </row>
    <row r="76" spans="6:6" ht="17.45" hidden="1" customHeight="1" x14ac:dyDescent="0.2">
      <c r="F76" s="42"/>
    </row>
    <row r="77" spans="6:6" ht="17.45" hidden="1" customHeight="1" x14ac:dyDescent="0.2">
      <c r="F77" s="42"/>
    </row>
    <row r="78" spans="6:6" ht="17.45" hidden="1" customHeight="1" x14ac:dyDescent="0.2">
      <c r="F78" s="42"/>
    </row>
    <row r="79" spans="6:6" ht="17.45" hidden="1" customHeight="1" x14ac:dyDescent="0.2">
      <c r="F79" s="42"/>
    </row>
    <row r="80" spans="6:6" ht="17.45" hidden="1" customHeight="1" x14ac:dyDescent="0.2">
      <c r="F80" s="42"/>
    </row>
    <row r="81" spans="6:6" ht="17.45" hidden="1" customHeight="1" x14ac:dyDescent="0.2">
      <c r="F81" s="42"/>
    </row>
    <row r="82" spans="6:6" ht="17.45" hidden="1" customHeight="1" x14ac:dyDescent="0.2">
      <c r="F82" s="42"/>
    </row>
    <row r="83" spans="6:6" ht="17.45" hidden="1" customHeight="1" x14ac:dyDescent="0.2">
      <c r="F83" s="42"/>
    </row>
    <row r="84" spans="6:6" ht="17.45" hidden="1" customHeight="1" x14ac:dyDescent="0.2">
      <c r="F84" s="42"/>
    </row>
    <row r="85" spans="6:6" ht="17.45" hidden="1" customHeight="1" x14ac:dyDescent="0.2">
      <c r="F85" s="42"/>
    </row>
    <row r="86" spans="6:6" ht="17.45" hidden="1" customHeight="1" x14ac:dyDescent="0.2">
      <c r="F86" s="42"/>
    </row>
    <row r="87" spans="6:6" ht="17.45" hidden="1" customHeight="1" x14ac:dyDescent="0.2">
      <c r="F87" s="42"/>
    </row>
    <row r="88" spans="6:6" ht="17.45" hidden="1" customHeight="1" x14ac:dyDescent="0.2">
      <c r="F88" s="42"/>
    </row>
    <row r="89" spans="6:6" ht="17.45" hidden="1" customHeight="1" x14ac:dyDescent="0.2">
      <c r="F89" s="42"/>
    </row>
    <row r="90" spans="6:6" ht="17.45" hidden="1" customHeight="1" x14ac:dyDescent="0.2">
      <c r="F90" s="42"/>
    </row>
    <row r="91" spans="6:6" ht="17.45" hidden="1" customHeight="1" x14ac:dyDescent="0.2">
      <c r="F91" s="42"/>
    </row>
    <row r="92" spans="6:6" ht="17.45" hidden="1" customHeight="1" x14ac:dyDescent="0.2">
      <c r="F92" s="42"/>
    </row>
    <row r="93" spans="6:6" ht="17.45" hidden="1" customHeight="1" x14ac:dyDescent="0.2">
      <c r="F93" s="42"/>
    </row>
    <row r="94" spans="6:6" ht="17.45" hidden="1" customHeight="1" x14ac:dyDescent="0.2">
      <c r="F94" s="42"/>
    </row>
    <row r="95" spans="6:6" ht="17.45" hidden="1" customHeight="1" x14ac:dyDescent="0.2">
      <c r="F95" s="42"/>
    </row>
    <row r="96" spans="6:6" ht="17.45" hidden="1" customHeight="1" x14ac:dyDescent="0.2">
      <c r="F96" s="42"/>
    </row>
    <row r="97" spans="6:6" ht="17.45" hidden="1" customHeight="1" x14ac:dyDescent="0.2">
      <c r="F97" s="42"/>
    </row>
    <row r="98" spans="6:6" ht="17.45" hidden="1" customHeight="1" x14ac:dyDescent="0.2">
      <c r="F98" s="42"/>
    </row>
    <row r="99" spans="6:6" ht="17.45" hidden="1" customHeight="1" x14ac:dyDescent="0.2">
      <c r="F99" s="42"/>
    </row>
    <row r="100" spans="6:6" ht="17.45" hidden="1" customHeight="1" x14ac:dyDescent="0.2">
      <c r="F100" s="42"/>
    </row>
    <row r="101" spans="6:6" ht="17.45" hidden="1" customHeight="1" x14ac:dyDescent="0.2">
      <c r="F101" s="42"/>
    </row>
    <row r="102" spans="6:6" ht="17.45" hidden="1" customHeight="1" x14ac:dyDescent="0.2">
      <c r="F102" s="42"/>
    </row>
    <row r="103" spans="6:6" ht="17.45" hidden="1" customHeight="1" x14ac:dyDescent="0.2">
      <c r="F103" s="42"/>
    </row>
    <row r="104" spans="6:6" ht="17.45" hidden="1" customHeight="1" x14ac:dyDescent="0.2">
      <c r="F104" s="42"/>
    </row>
    <row r="105" spans="6:6" ht="17.45" hidden="1" customHeight="1" x14ac:dyDescent="0.2">
      <c r="F105" s="42"/>
    </row>
    <row r="106" spans="6:6" ht="17.45" hidden="1" customHeight="1" x14ac:dyDescent="0.2">
      <c r="F106" s="42"/>
    </row>
    <row r="107" spans="6:6" ht="17.45" hidden="1" customHeight="1" x14ac:dyDescent="0.2">
      <c r="F107" s="42"/>
    </row>
    <row r="108" spans="6:6" ht="17.45" hidden="1" customHeight="1" x14ac:dyDescent="0.2">
      <c r="F108" s="42"/>
    </row>
    <row r="109" spans="6:6" ht="17.45" hidden="1" customHeight="1" x14ac:dyDescent="0.2">
      <c r="F109" s="42"/>
    </row>
    <row r="110" spans="6:6" ht="17.45" hidden="1" customHeight="1" x14ac:dyDescent="0.2">
      <c r="F110" s="42"/>
    </row>
    <row r="111" spans="6:6" ht="17.45" hidden="1" customHeight="1" x14ac:dyDescent="0.2">
      <c r="F111" s="42"/>
    </row>
    <row r="112" spans="6:6" ht="17.45" hidden="1" customHeight="1" x14ac:dyDescent="0.2">
      <c r="F112" s="42"/>
    </row>
    <row r="113" spans="5:6" ht="17.45" hidden="1" customHeight="1" x14ac:dyDescent="0.2">
      <c r="F113" s="42"/>
    </row>
    <row r="114" spans="5:6" ht="17.45" hidden="1" customHeight="1" x14ac:dyDescent="0.2">
      <c r="F114" s="42"/>
    </row>
    <row r="115" spans="5:6" ht="17.45" hidden="1" customHeight="1" x14ac:dyDescent="0.2">
      <c r="F115" s="42"/>
    </row>
    <row r="116" spans="5:6" ht="17.45" hidden="1" customHeight="1" x14ac:dyDescent="0.2">
      <c r="F116" s="42"/>
    </row>
    <row r="117" spans="5:6" ht="17.45" hidden="1" customHeight="1" x14ac:dyDescent="0.2">
      <c r="F117" s="42"/>
    </row>
    <row r="118" spans="5:6" ht="17.45" hidden="1" customHeight="1" x14ac:dyDescent="0.2">
      <c r="F118" s="42"/>
    </row>
    <row r="119" spans="5:6" ht="17.45" hidden="1" customHeight="1" x14ac:dyDescent="0.2">
      <c r="F119" s="42"/>
    </row>
    <row r="120" spans="5:6" ht="17.45" hidden="1" customHeight="1" x14ac:dyDescent="0.2">
      <c r="F120" s="42"/>
    </row>
    <row r="121" spans="5:6" ht="17.45" hidden="1" customHeight="1" x14ac:dyDescent="0.2">
      <c r="F121" s="42"/>
    </row>
    <row r="122" spans="5:6" ht="17.45" hidden="1" customHeight="1" x14ac:dyDescent="0.2">
      <c r="E122" s="14"/>
      <c r="F122" s="42"/>
    </row>
    <row r="123" spans="5:6" ht="21" hidden="1" x14ac:dyDescent="0.2">
      <c r="F123" s="42"/>
    </row>
    <row r="124" spans="5:6" ht="21" hidden="1" x14ac:dyDescent="0.2">
      <c r="F124" s="42"/>
    </row>
    <row r="125" spans="5:6" ht="17.45" hidden="1" customHeight="1" x14ac:dyDescent="0.2">
      <c r="F125" s="42"/>
    </row>
    <row r="126" spans="5:6" ht="17.45" hidden="1" customHeight="1" x14ac:dyDescent="0.2">
      <c r="F126" s="42"/>
    </row>
    <row r="127" spans="5:6" ht="17.45" hidden="1" customHeight="1" x14ac:dyDescent="0.2">
      <c r="F127" s="42"/>
    </row>
    <row r="128" spans="5:6" ht="17.45" hidden="1" customHeight="1" x14ac:dyDescent="0.2">
      <c r="F128" s="42"/>
    </row>
    <row r="129" spans="6:6" ht="17.45" hidden="1" customHeight="1" x14ac:dyDescent="0.2">
      <c r="F129" s="42"/>
    </row>
    <row r="130" spans="6:6" ht="17.45" hidden="1" customHeight="1" x14ac:dyDescent="0.2">
      <c r="F130" s="42"/>
    </row>
    <row r="131" spans="6:6" ht="17.45" hidden="1" customHeight="1" x14ac:dyDescent="0.2">
      <c r="F131" s="42"/>
    </row>
    <row r="132" spans="6:6" ht="17.45" hidden="1" customHeight="1" x14ac:dyDescent="0.2">
      <c r="F132" s="42"/>
    </row>
    <row r="133" spans="6:6" ht="17.45" hidden="1" customHeight="1" x14ac:dyDescent="0.2">
      <c r="F133" s="42"/>
    </row>
    <row r="134" spans="6:6" ht="17.45" hidden="1" customHeight="1" x14ac:dyDescent="0.2">
      <c r="F134" s="42"/>
    </row>
    <row r="135" spans="6:6" ht="17.45" hidden="1" customHeight="1" x14ac:dyDescent="0.2"/>
    <row r="136" spans="6:6" ht="17.45" hidden="1" customHeight="1" x14ac:dyDescent="0.2"/>
    <row r="137" spans="6:6" ht="17.45" hidden="1" customHeight="1" x14ac:dyDescent="0.2"/>
    <row r="138" spans="6:6" ht="17.45" hidden="1" customHeight="1" x14ac:dyDescent="0.2"/>
    <row r="139" spans="6:6" ht="17.45" hidden="1" customHeight="1" x14ac:dyDescent="0.2"/>
    <row r="140" spans="6:6" ht="17.45" hidden="1" customHeight="1" x14ac:dyDescent="0.2"/>
    <row r="141" spans="6:6" ht="17.45" hidden="1" customHeight="1" x14ac:dyDescent="0.2"/>
    <row r="142" spans="6:6" ht="17.45" hidden="1" customHeight="1" x14ac:dyDescent="0.2"/>
    <row r="143" spans="6:6" ht="17.45" hidden="1" customHeight="1" x14ac:dyDescent="0.2"/>
    <row r="144" spans="6:6" ht="17.45" hidden="1" customHeight="1" x14ac:dyDescent="0.2"/>
    <row r="145" ht="17.45" hidden="1" customHeight="1" x14ac:dyDescent="0.2"/>
    <row r="146" ht="17.4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/>
  <pageMargins left="0.118110236220472" right="0.118110236220472" top="0.78740157480314998" bottom="0.35433070866141703" header="0.47244094488188998" footer="3.9370078740157501E-2"/>
  <pageSetup paperSize="9" orientation="landscape" r:id="rId1"/>
  <headerFooter alignWithMargins="0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rightToLeft="1" view="pageBreakPreview" zoomScale="90" zoomScaleSheetLayoutView="90" workbookViewId="0">
      <selection activeCell="J6" sqref="J6"/>
    </sheetView>
  </sheetViews>
  <sheetFormatPr defaultRowHeight="16.5" customHeight="1" x14ac:dyDescent="0.2"/>
  <cols>
    <col min="1" max="1" width="7.28515625" style="1" customWidth="1"/>
    <col min="2" max="2" width="48.140625" style="1" customWidth="1"/>
    <col min="3" max="3" width="18.28515625" style="1" customWidth="1"/>
    <col min="4" max="4" width="7.42578125" style="1" customWidth="1"/>
    <col min="5" max="5" width="51" style="1" bestFit="1" customWidth="1"/>
    <col min="6" max="6" width="13.7109375" style="1" customWidth="1"/>
    <col min="7" max="7" width="9.140625" style="1"/>
    <col min="8" max="9" width="10" style="1" bestFit="1" customWidth="1"/>
    <col min="10" max="12" width="9.140625" style="1"/>
    <col min="13" max="13" width="12.85546875" style="1" bestFit="1" customWidth="1"/>
    <col min="14" max="16384" width="9.140625" style="1"/>
  </cols>
  <sheetData>
    <row r="1" spans="1:13" ht="16.5" customHeight="1" x14ac:dyDescent="0.2">
      <c r="A1" s="89" t="s">
        <v>159</v>
      </c>
      <c r="B1" s="89"/>
      <c r="C1" s="89"/>
      <c r="D1" s="89"/>
      <c r="E1" s="89"/>
      <c r="F1" s="89"/>
    </row>
    <row r="2" spans="1:13" ht="16.5" customHeight="1" thickBot="1" x14ac:dyDescent="0.25">
      <c r="A2" s="90" t="s">
        <v>168</v>
      </c>
      <c r="B2" s="90"/>
      <c r="C2" s="90"/>
      <c r="D2" s="90"/>
      <c r="E2" s="90"/>
      <c r="F2" s="2" t="s">
        <v>1</v>
      </c>
    </row>
    <row r="3" spans="1:13" ht="24.75" customHeight="1" thickBot="1" x14ac:dyDescent="0.25">
      <c r="A3" s="53" t="s">
        <v>2</v>
      </c>
      <c r="B3" s="54" t="s">
        <v>3</v>
      </c>
      <c r="C3" s="53" t="s">
        <v>4</v>
      </c>
      <c r="D3" s="53" t="s">
        <v>2</v>
      </c>
      <c r="E3" s="55" t="s">
        <v>5</v>
      </c>
      <c r="F3" s="56" t="s">
        <v>4</v>
      </c>
    </row>
    <row r="4" spans="1:13" ht="15.75" customHeight="1" x14ac:dyDescent="0.2">
      <c r="A4" s="6">
        <v>100</v>
      </c>
      <c r="B4" s="57" t="s">
        <v>7</v>
      </c>
      <c r="C4" s="8">
        <f>[1]الفولاذية!C4+[1]اور!C4+[1]ديالى!C4+'[1]ابن ماجد'!C4+[1]الزوراء!C4+'[1]المعدات الهندسية'!C4</f>
        <v>47253785</v>
      </c>
      <c r="D4" s="6">
        <v>2100</v>
      </c>
      <c r="E4" s="57" t="s">
        <v>8</v>
      </c>
      <c r="F4" s="8">
        <f>[1]الفولاذية!F4+[1]اور!F4+[1]ديالى!F4+'[1]ابن ماجد'!F4+[1]الزوراء!F4+'[1]المعدات الهندسية'!F4</f>
        <v>114813041</v>
      </c>
    </row>
    <row r="5" spans="1:13" ht="16.5" customHeight="1" x14ac:dyDescent="0.2">
      <c r="A5" s="9">
        <v>200</v>
      </c>
      <c r="B5" s="58" t="s">
        <v>9</v>
      </c>
      <c r="C5" s="11">
        <f>[1]الفولاذية!C5+[1]اور!C5+[1]ديالى!C5+'[1]ابن ماجد'!C5+[1]الزوراء!C5+'[1]المعدات الهندسية'!C5</f>
        <v>-431009708</v>
      </c>
      <c r="D5" s="9">
        <v>2200</v>
      </c>
      <c r="E5" s="58" t="s">
        <v>10</v>
      </c>
      <c r="F5" s="11">
        <f>[1]الفولاذية!F5+[1]اور!F5+[1]ديالى!F5+'[1]ابن ماجد'!F5+[1]الزوراء!F5+'[1]المعدات الهندسية'!F5</f>
        <v>115742085</v>
      </c>
    </row>
    <row r="6" spans="1:13" ht="16.5" customHeight="1" x14ac:dyDescent="0.2">
      <c r="A6" s="12">
        <v>300</v>
      </c>
      <c r="B6" s="59" t="s">
        <v>11</v>
      </c>
      <c r="C6" s="8">
        <f>[1]الفولاذية!C6+[1]اور!C6+[1]ديالى!C6+'[1]ابن ماجد'!C6+[1]الزوراء!C6+'[1]المعدات الهندسية'!C6</f>
        <v>0</v>
      </c>
      <c r="D6" s="12">
        <v>2300</v>
      </c>
      <c r="E6" s="59" t="s">
        <v>12</v>
      </c>
      <c r="F6" s="8">
        <f>[1]الفولاذية!F6+[1]اور!F6+[1]ديالى!F6+'[1]ابن ماجد'!F6+[1]الزوراء!F6+'[1]المعدات الهندسية'!F6</f>
        <v>248943623</v>
      </c>
    </row>
    <row r="7" spans="1:13" ht="16.5" customHeight="1" x14ac:dyDescent="0.2">
      <c r="A7" s="9">
        <v>400</v>
      </c>
      <c r="B7" s="58" t="s">
        <v>13</v>
      </c>
      <c r="C7" s="11">
        <f>[1]الفولاذية!C7+[1]اور!C7+[1]ديالى!C7+'[1]ابن ماجد'!C7+[1]الزوراء!C7+'[1]المعدات الهندسية'!C7</f>
        <v>-383755923</v>
      </c>
      <c r="D7" s="9">
        <v>2310</v>
      </c>
      <c r="E7" s="58" t="s">
        <v>14</v>
      </c>
      <c r="F7" s="11">
        <f>[1]الفولاذية!F7+[1]اور!F7+[1]ديالى!F7+'[1]ابن ماجد'!F7+[1]الزوراء!F7+'[1]المعدات الهندسية'!F7</f>
        <v>165826709</v>
      </c>
    </row>
    <row r="8" spans="1:13" ht="16.5" customHeight="1" x14ac:dyDescent="0.2">
      <c r="A8" s="12">
        <v>500</v>
      </c>
      <c r="B8" s="59" t="s">
        <v>15</v>
      </c>
      <c r="C8" s="8">
        <f>[1]الفولاذية!C8+[1]اور!C8+[1]ديالى!C8+'[1]ابن ماجد'!C8+[1]الزوراء!C8+'[1]المعدات الهندسية'!C8</f>
        <v>0</v>
      </c>
      <c r="D8" s="12">
        <v>2320</v>
      </c>
      <c r="E8" s="59" t="s">
        <v>16</v>
      </c>
      <c r="F8" s="8">
        <f>[1]الفولاذية!F8+[1]اور!F8+[1]ديالى!F8+'[1]ابن ماجد'!F8+[1]الزوراء!F8+'[1]المعدات الهندسية'!F8</f>
        <v>83116914</v>
      </c>
    </row>
    <row r="9" spans="1:13" ht="16.5" customHeight="1" x14ac:dyDescent="0.2">
      <c r="A9" s="9">
        <v>600</v>
      </c>
      <c r="B9" s="58" t="s">
        <v>17</v>
      </c>
      <c r="C9" s="11">
        <f>[1]الفولاذية!C9+[1]اور!C9+[1]ديالى!C9+'[1]ابن ماجد'!C9+[1]الزوراء!C9+'[1]المعدات الهندسية'!C9</f>
        <v>553222217</v>
      </c>
      <c r="D9" s="9">
        <v>2400</v>
      </c>
      <c r="E9" s="58" t="s">
        <v>18</v>
      </c>
      <c r="F9" s="11">
        <f>[1]الفولاذية!F9+[1]اور!F9+[1]ديالى!F9+'[1]ابن ماجد'!F9+[1]الزوراء!F9+'[1]المعدات الهندسية'!F9</f>
        <v>177161562</v>
      </c>
    </row>
    <row r="10" spans="1:13" ht="16.5" customHeight="1" x14ac:dyDescent="0.2">
      <c r="A10" s="12">
        <v>700</v>
      </c>
      <c r="B10" s="59" t="s">
        <v>19</v>
      </c>
      <c r="C10" s="8">
        <f>[1]الفولاذية!C10+[1]اور!C10+[1]ديالى!C10+'[1]ابن ماجد'!C10+[1]الزوراء!C10+'[1]المعدات الهندسية'!C10</f>
        <v>169466294</v>
      </c>
      <c r="D10" s="12">
        <v>2500</v>
      </c>
      <c r="E10" s="59" t="s">
        <v>20</v>
      </c>
      <c r="F10" s="8">
        <f>[1]الفولاذية!F10+[1]اور!F10+[1]ديالى!F10+'[1]ابن ماجد'!F10+[1]الزوراء!F10+'[1]المعدات الهندسية'!F10</f>
        <v>5982</v>
      </c>
    </row>
    <row r="11" spans="1:13" ht="16.5" customHeight="1" x14ac:dyDescent="0.2">
      <c r="A11" s="9">
        <v>800</v>
      </c>
      <c r="B11" s="58" t="s">
        <v>21</v>
      </c>
      <c r="C11" s="11">
        <f>[1]الفولاذية!C11+[1]اور!C11+[1]ديالى!C11+'[1]ابن ماجد'!C11+[1]الزوراء!C11+'[1]المعدات الهندسية'!C11</f>
        <v>964631940</v>
      </c>
      <c r="D11" s="9">
        <v>2600</v>
      </c>
      <c r="E11" s="58" t="s">
        <v>22</v>
      </c>
      <c r="F11" s="11">
        <f>[1]الفولاذية!F11+[1]اور!F11+[1]ديالى!F11+'[1]ابن ماجد'!F11+[1]الزوراء!F11+'[1]المعدات الهندسية'!F11</f>
        <v>2628203</v>
      </c>
    </row>
    <row r="12" spans="1:13" ht="16.5" customHeight="1" x14ac:dyDescent="0.2">
      <c r="A12" s="12">
        <v>900</v>
      </c>
      <c r="B12" s="59" t="s">
        <v>23</v>
      </c>
      <c r="C12" s="8">
        <f>[1]الفولاذية!C12+[1]اور!C12+[1]ديالى!C12+'[1]ابن ماجد'!C12+[1]الزوراء!C12+'[1]المعدات الهندسية'!C12</f>
        <v>1134098234</v>
      </c>
      <c r="D12" s="12">
        <v>2700</v>
      </c>
      <c r="E12" s="59" t="s">
        <v>24</v>
      </c>
      <c r="F12" s="8">
        <f>[1]الفولاذية!F12+[1]اور!F12+[1]ديالى!F12+'[1]ابن ماجد'!F12+[1]الزوراء!F12+'[1]المعدات الهندسية'!F12</f>
        <v>179795747</v>
      </c>
    </row>
    <row r="13" spans="1:13" ht="16.5" customHeight="1" x14ac:dyDescent="0.2">
      <c r="A13" s="9">
        <v>1000</v>
      </c>
      <c r="B13" s="58" t="s">
        <v>25</v>
      </c>
      <c r="C13" s="11">
        <f>[1]الفولاذية!C13+[1]اور!C13+[1]ديالى!C13+'[1]ابن ماجد'!C13+[1]الزوراء!C13+'[1]المعدات الهندسية'!C13</f>
        <v>211262679</v>
      </c>
      <c r="D13" s="9">
        <v>2800</v>
      </c>
      <c r="E13" s="58" t="s">
        <v>26</v>
      </c>
      <c r="F13" s="11">
        <f>[1]الفولاذية!F13+[1]اور!F13+[1]ديالى!F13+'[1]ابن ماجد'!F13+[1]الزوراء!F13+'[1]المعدات الهندسية'!F13</f>
        <v>131184568</v>
      </c>
    </row>
    <row r="14" spans="1:13" ht="16.5" customHeight="1" x14ac:dyDescent="0.2">
      <c r="A14" s="12">
        <v>1010</v>
      </c>
      <c r="B14" s="59" t="s">
        <v>27</v>
      </c>
      <c r="C14" s="8">
        <f>[1]الفولاذية!C14+[1]اور!C14+[1]ديالى!C14+'[1]ابن ماجد'!C14+[1]الزوراء!C14+'[1]المعدات الهندسية'!C14</f>
        <v>121325</v>
      </c>
      <c r="D14" s="12">
        <v>2900</v>
      </c>
      <c r="E14" s="59" t="s">
        <v>28</v>
      </c>
      <c r="F14" s="8">
        <f>[1]الفولاذية!F14+[1]اور!F14+[1]ديالى!F14+'[1]ابن ماجد'!F14+[1]الزوراء!F14+'[1]المعدات الهندسية'!F14</f>
        <v>48611179</v>
      </c>
      <c r="M14" s="14"/>
    </row>
    <row r="15" spans="1:13" ht="16.5" customHeight="1" x14ac:dyDescent="0.2">
      <c r="A15" s="9">
        <v>1100</v>
      </c>
      <c r="B15" s="58" t="s">
        <v>29</v>
      </c>
      <c r="C15" s="11">
        <f>[1]الفولاذية!C15+[1]اور!C15+[1]ديالى!C15+'[1]ابن ماجد'!C15+[1]الزوراء!C15+'[1]المعدات الهندسية'!C15</f>
        <v>80744833</v>
      </c>
      <c r="D15" s="9">
        <v>3000</v>
      </c>
      <c r="E15" s="58" t="s">
        <v>30</v>
      </c>
      <c r="F15" s="11">
        <f>[1]الفولاذية!F15+[1]اور!F15+[1]ديالى!F15+'[1]ابن ماجد'!F15+[1]الزوراء!F15+'[1]المعدات الهندسية'!F15</f>
        <v>0</v>
      </c>
    </row>
    <row r="16" spans="1:13" ht="16.5" customHeight="1" x14ac:dyDescent="0.2">
      <c r="A16" s="12">
        <v>1200</v>
      </c>
      <c r="B16" s="59" t="s">
        <v>31</v>
      </c>
      <c r="C16" s="8">
        <f>[1]الفولاذية!C16+[1]اور!C16+[1]ديالى!C16+'[1]ابن ماجد'!C16+[1]الزوراء!C16+'[1]المعدات الهندسية'!C16</f>
        <v>130639171</v>
      </c>
      <c r="D16" s="12">
        <v>3100</v>
      </c>
      <c r="E16" s="59" t="s">
        <v>32</v>
      </c>
      <c r="F16" s="8">
        <f>[1]الفولاذية!F16+[1]اور!F16+[1]ديالى!F16+'[1]ابن ماجد'!F16+[1]الزوراء!F16+'[1]المعدات الهندسية'!F16</f>
        <v>124882432</v>
      </c>
    </row>
    <row r="17" spans="1:6" ht="16.5" customHeight="1" x14ac:dyDescent="0.2">
      <c r="A17" s="9">
        <v>1300</v>
      </c>
      <c r="B17" s="58" t="s">
        <v>33</v>
      </c>
      <c r="C17" s="11">
        <f>[1]الفولاذية!C17+[1]اور!C17+[1]ديالى!C17+'[1]ابن ماجد'!C17+[1]الزوراء!C17+'[1]المعدات الهندسية'!C17</f>
        <v>275826126</v>
      </c>
      <c r="D17" s="9">
        <v>3200</v>
      </c>
      <c r="E17" s="58" t="s">
        <v>34</v>
      </c>
      <c r="F17" s="11">
        <f>[1]الفولاذية!F17+[1]اور!F17+[1]ديالى!F17+'[1]ابن ماجد'!F17+[1]الزوراء!F17+'[1]المعدات الهندسية'!F17</f>
        <v>173493611</v>
      </c>
    </row>
    <row r="18" spans="1:6" ht="16.5" customHeight="1" x14ac:dyDescent="0.2">
      <c r="A18" s="12">
        <v>1310</v>
      </c>
      <c r="B18" s="59" t="s">
        <v>35</v>
      </c>
      <c r="C18" s="8">
        <f>[1]الفولاذية!C18+[1]اور!C18+[1]ديالى!C18+'[1]ابن ماجد'!C18+[1]الزوراء!C18+'[1]المعدات الهندسية'!C18</f>
        <v>117812122</v>
      </c>
      <c r="D18" s="12">
        <v>3300</v>
      </c>
      <c r="E18" s="59" t="s">
        <v>36</v>
      </c>
      <c r="F18" s="8">
        <f>[1]الفولاذية!F18+[1]اور!F18+[1]ديالى!F18+'[1]ابن ماجد'!F18+[1]الزوراء!F18+'[1]المعدات الهندسية'!F18</f>
        <v>20528397</v>
      </c>
    </row>
    <row r="19" spans="1:6" ht="16.5" customHeight="1" x14ac:dyDescent="0.2">
      <c r="A19" s="9">
        <v>1320</v>
      </c>
      <c r="B19" s="58" t="s">
        <v>37</v>
      </c>
      <c r="C19" s="11">
        <f>[1]الفولاذية!C19+[1]اور!C19+[1]ديالى!C19+'[1]ابن ماجد'!C19+[1]الزوراء!C19+'[1]المعدات الهندسية'!C19</f>
        <v>22710684</v>
      </c>
      <c r="D19" s="9">
        <v>3400</v>
      </c>
      <c r="E19" s="58" t="s">
        <v>38</v>
      </c>
      <c r="F19" s="11">
        <f>[1]الفولاذية!F19+[1]اور!F19+[1]ديالى!F19+'[1]ابن ماجد'!F19+[1]الزوراء!F19+'[1]المعدات الهندسية'!F19</f>
        <v>152965214</v>
      </c>
    </row>
    <row r="20" spans="1:6" ht="16.5" customHeight="1" x14ac:dyDescent="0.2">
      <c r="A20" s="12">
        <v>1330</v>
      </c>
      <c r="B20" s="59" t="s">
        <v>39</v>
      </c>
      <c r="C20" s="8">
        <f>[1]الفولاذية!C20+[1]اور!C20+[1]ديالى!C20+'[1]ابن ماجد'!C20+[1]الزوراء!C20+'[1]المعدات الهندسية'!C20</f>
        <v>108557651</v>
      </c>
      <c r="D20" s="12">
        <v>3500</v>
      </c>
      <c r="E20" s="59" t="s">
        <v>40</v>
      </c>
      <c r="F20" s="8">
        <f>[1]الفولاذية!F20+[1]اور!F20+[1]ديالى!F20+'[1]ابن ماجد'!F20+[1]الزوراء!F20+'[1]المعدات الهندسية'!F20</f>
        <v>17214658</v>
      </c>
    </row>
    <row r="21" spans="1:6" ht="16.5" customHeight="1" x14ac:dyDescent="0.2">
      <c r="A21" s="9">
        <v>1340</v>
      </c>
      <c r="B21" s="58" t="s">
        <v>41</v>
      </c>
      <c r="C21" s="11">
        <f>[1]الفولاذية!C21+[1]اور!C21+[1]ديالى!C21+'[1]ابن ماجد'!C21+[1]الزوراء!C21+'[1]المعدات الهندسية'!C21</f>
        <v>41</v>
      </c>
      <c r="D21" s="9">
        <v>3600</v>
      </c>
      <c r="E21" s="58" t="s">
        <v>42</v>
      </c>
      <c r="F21" s="11">
        <f>[1]الفولاذية!F21+[1]اور!F21+[1]ديالى!F21+'[1]ابن ماجد'!F21+[1]الزوراء!F21+'[1]المعدات الهندسية'!F21</f>
        <v>170179872</v>
      </c>
    </row>
    <row r="22" spans="1:6" ht="16.5" customHeight="1" x14ac:dyDescent="0.2">
      <c r="A22" s="12">
        <v>1350</v>
      </c>
      <c r="B22" s="59" t="s">
        <v>43</v>
      </c>
      <c r="C22" s="8">
        <f>[1]الفولاذية!C22+[1]اور!C22+[1]ديالى!C22+'[1]ابن ماجد'!C22+[1]الزوراء!C22+'[1]المعدات الهندسية'!C22</f>
        <v>1402522</v>
      </c>
      <c r="D22" s="12">
        <v>3620</v>
      </c>
      <c r="E22" s="59" t="s">
        <v>44</v>
      </c>
      <c r="F22" s="8">
        <f>[1]الفولاذية!F22+[1]اور!F22+[1]ديالى!F22+'[1]ابن ماجد'!F22+[1]الزوراء!F22+'[1]المعدات الهندسية'!F22</f>
        <v>8559952</v>
      </c>
    </row>
    <row r="23" spans="1:6" ht="16.5" customHeight="1" x14ac:dyDescent="0.2">
      <c r="A23" s="9">
        <v>1360</v>
      </c>
      <c r="B23" s="58" t="s">
        <v>45</v>
      </c>
      <c r="C23" s="11">
        <f>[1]الفولاذية!C23+[1]اور!C23+[1]ديالى!C23+'[1]ابن ماجد'!C23+[1]الزوراء!C23+'[1]المعدات الهندسية'!C23</f>
        <v>25343106</v>
      </c>
      <c r="D23" s="9">
        <v>3621</v>
      </c>
      <c r="E23" s="58" t="s">
        <v>9</v>
      </c>
      <c r="F23" s="11">
        <f>[1]الفولاذية!F23+[1]اور!F23+[1]ديالى!F23+'[1]ابن ماجد'!F23+[1]الزوراء!F23+'[1]المعدات الهندسية'!F23</f>
        <v>8559952</v>
      </c>
    </row>
    <row r="24" spans="1:6" ht="16.5" customHeight="1" x14ac:dyDescent="0.2">
      <c r="A24" s="12">
        <v>1400</v>
      </c>
      <c r="B24" s="59" t="s">
        <v>46</v>
      </c>
      <c r="C24" s="8">
        <f>[1]الفولاذية!C24+[1]اور!C24+[1]ديالى!C24+'[1]ابن ماجد'!C24+[1]الزوراء!C24+'[1]المعدات الهندسية'!C24</f>
        <v>595227838</v>
      </c>
      <c r="D24" s="12">
        <v>3622</v>
      </c>
      <c r="E24" s="59" t="s">
        <v>47</v>
      </c>
      <c r="F24" s="8">
        <f>[1]الفولاذية!F24+[1]اور!F24+[1]ديالى!F24+'[1]ابن ماجد'!F24+[1]الزوراء!F24+'[1]المعدات الهندسية'!F24</f>
        <v>0</v>
      </c>
    </row>
    <row r="25" spans="1:6" ht="16.5" customHeight="1" x14ac:dyDescent="0.2">
      <c r="A25" s="9">
        <v>1500</v>
      </c>
      <c r="B25" s="58" t="s">
        <v>48</v>
      </c>
      <c r="C25" s="11">
        <f>[1]الفولاذية!C25+[1]اور!C25+[1]ديالى!C25+'[1]ابن ماجد'!C25+[1]الزوراء!C25+'[1]المعدات الهندسية'!C25</f>
        <v>132126976</v>
      </c>
      <c r="D25" s="9">
        <v>3623</v>
      </c>
      <c r="E25" s="58" t="s">
        <v>49</v>
      </c>
      <c r="F25" s="11">
        <f>[1]الفولاذية!F25+[1]اور!F25+[1]ديالى!F25+'[1]ابن ماجد'!F25+[1]الزوراء!F25+'[1]المعدات الهندسية'!F25</f>
        <v>0</v>
      </c>
    </row>
    <row r="26" spans="1:6" ht="16.5" customHeight="1" x14ac:dyDescent="0.2">
      <c r="A26" s="12">
        <v>1600</v>
      </c>
      <c r="B26" s="59" t="s">
        <v>50</v>
      </c>
      <c r="C26" s="8">
        <f>[1]الفولاذية!C26+[1]اور!C26+[1]ديالى!C26+'[1]ابن ماجد'!C26+[1]الزوراء!C26+'[1]المعدات الهندسية'!C26</f>
        <v>1003180940</v>
      </c>
      <c r="D26" s="12">
        <v>3630</v>
      </c>
      <c r="E26" s="59" t="s">
        <v>51</v>
      </c>
      <c r="F26" s="8">
        <f>[1]الفولاذية!F26+[1]اور!F26+[1]ديالى!F26+'[1]ابن ماجد'!F26+[1]الزوراء!F26+'[1]المعدات الهندسية'!F26</f>
        <v>161506087</v>
      </c>
    </row>
    <row r="27" spans="1:6" ht="16.5" customHeight="1" x14ac:dyDescent="0.2">
      <c r="A27" s="9">
        <v>1700</v>
      </c>
      <c r="B27" s="58" t="s">
        <v>52</v>
      </c>
      <c r="C27" s="11">
        <f>[1]الفولاذية!C27+[1]اور!C27+[1]ديالى!C27+'[1]ابن ماجد'!C27+[1]الزوراء!C27+'[1]المعدات الهندسية'!C27</f>
        <v>38549000</v>
      </c>
      <c r="D27" s="9">
        <v>3640</v>
      </c>
      <c r="E27" s="58" t="s">
        <v>53</v>
      </c>
      <c r="F27" s="11">
        <f>[1]الفولاذية!F27+[1]اور!F27+[1]ديالى!F27+'[1]ابن ماجد'!F27+[1]الزوراء!F27+'[1]المعدات الهندسية'!F27</f>
        <v>0</v>
      </c>
    </row>
    <row r="28" spans="1:6" ht="16.5" customHeight="1" x14ac:dyDescent="0.2">
      <c r="A28" s="12">
        <v>1800</v>
      </c>
      <c r="B28" s="59" t="s">
        <v>54</v>
      </c>
      <c r="C28" s="8">
        <f>[1]الفولاذية!C28+[1]اور!C28+[1]ديالى!C28+'[1]ابن ماجد'!C28+[1]الزوراء!C28+'[1]المعدات الهندسية'!C28</f>
        <v>278123</v>
      </c>
      <c r="D28" s="12">
        <v>3650</v>
      </c>
      <c r="E28" s="59" t="s">
        <v>55</v>
      </c>
      <c r="F28" s="8">
        <f>[1]الفولاذية!F28+[1]اور!F28+[1]ديالى!F28+'[1]ابن ماجد'!F28+[1]الزوراء!F28+'[1]المعدات الهندسية'!F28</f>
        <v>113833</v>
      </c>
    </row>
    <row r="29" spans="1:6" ht="16.5" customHeight="1" x14ac:dyDescent="0.2">
      <c r="A29" s="9">
        <v>1900</v>
      </c>
      <c r="B29" s="58" t="s">
        <v>56</v>
      </c>
      <c r="C29" s="11">
        <f>[1]الفولاذية!C29+[1]اور!C29+[1]ديالى!C29+'[1]ابن ماجد'!C29+[1]الزوراء!C29+'[1]المعدات الهندسية'!C29</f>
        <v>169466294</v>
      </c>
      <c r="D29" s="9">
        <v>3700</v>
      </c>
      <c r="E29" s="58" t="s">
        <v>57</v>
      </c>
      <c r="F29" s="11">
        <f>[1]الفولاذية!F29+[1]اور!F29+[1]ديالى!F29+'[1]ابن ماجد'!F29+[1]الزوراء!F29+'[1]المعدات الهندسية'!F29</f>
        <v>161506087</v>
      </c>
    </row>
    <row r="30" spans="1:6" ht="16.5" customHeight="1" x14ac:dyDescent="0.2">
      <c r="A30" s="12">
        <v>2000</v>
      </c>
      <c r="B30" s="13" t="s">
        <v>58</v>
      </c>
      <c r="C30" s="8">
        <f>[1]الفولاذية!C30+[1]اور!C30+[1]ديالى!C30+'[1]ابن ماجد'!C30+[1]الزوراء!C30+'[1]المعدات الهندسية'!C30</f>
        <v>1134098234</v>
      </c>
      <c r="D30" s="12">
        <v>3800</v>
      </c>
      <c r="E30" s="59" t="s">
        <v>59</v>
      </c>
      <c r="F30" s="8">
        <f>[1]الفولاذية!F30+[1]اور!F30+[1]ديالى!F30+'[1]ابن ماجد'!F30+[1]الزوراء!F30+'[1]المعدات الهندسية'!F30</f>
        <v>-8540873</v>
      </c>
    </row>
    <row r="31" spans="1:6" ht="15" hidden="1" customHeight="1" x14ac:dyDescent="0.2">
      <c r="A31" s="15"/>
      <c r="B31" s="16"/>
      <c r="C31" s="15"/>
      <c r="D31" s="15"/>
      <c r="E31" s="17"/>
      <c r="F31" s="60"/>
    </row>
    <row r="32" spans="1:6" ht="16.5" hidden="1" customHeight="1" x14ac:dyDescent="0.2">
      <c r="A32" s="19"/>
      <c r="B32" s="19"/>
      <c r="C32" s="20">
        <f>C12-C30</f>
        <v>0</v>
      </c>
      <c r="D32" s="19"/>
      <c r="E32" s="61">
        <f>F26+F27+F28+F22</f>
        <v>170179872</v>
      </c>
    </row>
    <row r="33" spans="1:4" ht="16.5" hidden="1" customHeight="1" x14ac:dyDescent="0.2">
      <c r="A33" s="91" t="s">
        <v>160</v>
      </c>
      <c r="B33" s="91"/>
      <c r="C33" s="62">
        <f>F21-E32</f>
        <v>0</v>
      </c>
    </row>
    <row r="34" spans="1:4" ht="16.5" hidden="1" customHeight="1" x14ac:dyDescent="0.2">
      <c r="A34" s="91" t="s">
        <v>61</v>
      </c>
      <c r="B34" s="91"/>
      <c r="C34" s="24"/>
    </row>
    <row r="35" spans="1:4" ht="16.5" hidden="1" customHeight="1" x14ac:dyDescent="0.2">
      <c r="A35" s="91" t="s">
        <v>161</v>
      </c>
      <c r="B35" s="91"/>
      <c r="C35" s="24"/>
    </row>
    <row r="36" spans="1:4" ht="16.5" hidden="1" customHeight="1" x14ac:dyDescent="0.2">
      <c r="A36" s="96" t="s">
        <v>162</v>
      </c>
      <c r="B36" s="96"/>
      <c r="C36" s="24"/>
    </row>
    <row r="37" spans="1:4" ht="16.5" hidden="1" customHeight="1" thickBot="1" x14ac:dyDescent="0.25">
      <c r="A37" s="95" t="s">
        <v>62</v>
      </c>
      <c r="B37" s="95"/>
      <c r="C37" s="95"/>
      <c r="D37" s="63"/>
    </row>
    <row r="38" spans="1:4" ht="16.5" hidden="1" customHeight="1" thickBot="1" x14ac:dyDescent="0.25">
      <c r="A38" s="27" t="s">
        <v>63</v>
      </c>
      <c r="B38" s="28"/>
      <c r="C38" s="29" t="s">
        <v>64</v>
      </c>
      <c r="D38" s="29" t="s">
        <v>65</v>
      </c>
    </row>
    <row r="39" spans="1:4" ht="16.5" hidden="1" customHeight="1" thickBot="1" x14ac:dyDescent="0.25">
      <c r="A39" s="30" t="s">
        <v>66</v>
      </c>
      <c r="B39" s="31"/>
      <c r="C39" s="32">
        <f>F12/F29</f>
        <v>1.1132444005036168</v>
      </c>
      <c r="D39" s="32"/>
    </row>
    <row r="40" spans="1:4" ht="16.5" hidden="1" customHeight="1" thickBot="1" x14ac:dyDescent="0.25">
      <c r="A40" s="30" t="s">
        <v>67</v>
      </c>
      <c r="B40" s="31"/>
      <c r="C40" s="32">
        <f>F12/C13</f>
        <v>0.85105304851312613</v>
      </c>
      <c r="D40" s="32"/>
    </row>
    <row r="41" spans="1:4" ht="16.5" hidden="1" customHeight="1" thickBot="1" x14ac:dyDescent="0.25">
      <c r="A41" s="30" t="s">
        <v>68</v>
      </c>
      <c r="B41" s="31"/>
      <c r="C41" s="32">
        <f>C26/C11</f>
        <v>1.0399623922881924</v>
      </c>
      <c r="D41" s="32"/>
    </row>
    <row r="42" spans="1:4" ht="16.5" hidden="1" customHeight="1" thickBot="1" x14ac:dyDescent="0.25">
      <c r="A42" s="30" t="s">
        <v>69</v>
      </c>
      <c r="B42" s="31"/>
      <c r="C42" s="32">
        <f>C25/C11</f>
        <v>0.13697138827893257</v>
      </c>
      <c r="D42" s="32"/>
    </row>
    <row r="43" spans="1:4" ht="16.5" hidden="1" customHeight="1" thickBot="1" x14ac:dyDescent="0.25">
      <c r="A43" s="30" t="s">
        <v>70</v>
      </c>
      <c r="B43" s="31"/>
      <c r="C43" s="32"/>
      <c r="D43" s="32">
        <f>F22/C29*100</f>
        <v>5.0511236175377743</v>
      </c>
    </row>
    <row r="44" spans="1:4" ht="16.5" hidden="1" customHeight="1" thickBot="1" x14ac:dyDescent="0.25">
      <c r="A44" s="30" t="s">
        <v>71</v>
      </c>
      <c r="B44" s="31"/>
      <c r="C44" s="32"/>
      <c r="D44" s="32">
        <f>C9/C30*100</f>
        <v>48.780802263377829</v>
      </c>
    </row>
    <row r="45" spans="1:4" ht="16.5" hidden="1" customHeight="1" thickBot="1" x14ac:dyDescent="0.25">
      <c r="A45" s="30" t="s">
        <v>72</v>
      </c>
      <c r="B45" s="31"/>
      <c r="C45" s="32">
        <f>C29/F19</f>
        <v>1.1078747224189154</v>
      </c>
      <c r="D45" s="32"/>
    </row>
    <row r="46" spans="1:4" ht="16.5" hidden="1" customHeight="1" thickBot="1" x14ac:dyDescent="0.25">
      <c r="A46" s="30" t="s">
        <v>73</v>
      </c>
      <c r="B46" s="31"/>
      <c r="C46" s="32">
        <f>F22/F17</f>
        <v>4.9338715994561896E-2</v>
      </c>
      <c r="D46" s="32"/>
    </row>
    <row r="47" spans="1:4" ht="16.5" hidden="1" customHeight="1" thickBot="1" x14ac:dyDescent="0.25">
      <c r="A47" s="30" t="s">
        <v>74</v>
      </c>
      <c r="B47" s="31"/>
      <c r="C47" s="32"/>
      <c r="D47" s="32">
        <f>C7/C30*100</f>
        <v>-33.837979065224431</v>
      </c>
    </row>
    <row r="48" spans="1:4" ht="16.5" hidden="1" customHeight="1" thickBot="1" x14ac:dyDescent="0.25">
      <c r="A48" s="30" t="s">
        <v>75</v>
      </c>
      <c r="B48" s="31"/>
      <c r="C48" s="32">
        <f>F22/C4</f>
        <v>0.18114849424231308</v>
      </c>
      <c r="D48" s="32"/>
    </row>
    <row r="49" spans="1:4" ht="16.5" hidden="1" customHeight="1" thickBot="1" x14ac:dyDescent="0.25">
      <c r="A49" s="87" t="s">
        <v>76</v>
      </c>
      <c r="B49" s="87"/>
      <c r="C49" s="34">
        <f>F12/C52</f>
        <v>1.6073156853405766</v>
      </c>
      <c r="D49" s="34"/>
    </row>
    <row r="50" spans="1:4" ht="16.5" hidden="1" customHeight="1" thickBot="1" x14ac:dyDescent="0.25">
      <c r="A50" s="88" t="s">
        <v>77</v>
      </c>
      <c r="B50" s="88"/>
      <c r="C50" s="34">
        <f>F9/C17</f>
        <v>0.64229434886817072</v>
      </c>
      <c r="D50" s="34"/>
    </row>
    <row r="51" spans="1:4" ht="16.5" hidden="1" customHeight="1" x14ac:dyDescent="0.2"/>
    <row r="52" spans="1:4" ht="16.5" hidden="1" customHeight="1" x14ac:dyDescent="0.2">
      <c r="A52" s="1" t="s">
        <v>78</v>
      </c>
      <c r="C52" s="1">
        <f>[1]الفولاذية!C102+[1]اور!C102+[1]ديالى!C102+'[1]ابن ماجد'!C102+[1]الزوراء!C102+'[1]المعدات الهندسية'!C102</f>
        <v>111860880</v>
      </c>
    </row>
    <row r="53" spans="1:4" ht="16.5" hidden="1" customHeight="1" x14ac:dyDescent="0.2"/>
    <row r="54" spans="1:4" ht="16.5" hidden="1" customHeight="1" x14ac:dyDescent="0.2"/>
    <row r="55" spans="1:4" ht="16.5" customHeight="1" x14ac:dyDescent="0.2">
      <c r="C55" s="1">
        <v>0</v>
      </c>
    </row>
    <row r="122" spans="5:5" ht="16.5" customHeight="1" x14ac:dyDescent="0.2">
      <c r="E122" s="14"/>
    </row>
  </sheetData>
  <mergeCells count="9">
    <mergeCell ref="A37:C37"/>
    <mergeCell ref="A49:B49"/>
    <mergeCell ref="A50:B50"/>
    <mergeCell ref="A1:F1"/>
    <mergeCell ref="A2:E2"/>
    <mergeCell ref="A33:B33"/>
    <mergeCell ref="A34:B34"/>
    <mergeCell ref="A35:B35"/>
    <mergeCell ref="A36:B36"/>
  </mergeCells>
  <printOptions horizontalCentered="1"/>
  <pageMargins left="0.118110236220472" right="0.118110236220472" top="0.90551181102362199" bottom="0.35433070866141703" header="0.47244094488188998" footer="3.9370078740157501E-2"/>
  <pageSetup paperSize="9" scale="98" orientation="landscape" r:id="rId1"/>
  <headerFooter alignWithMargins="0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22"/>
  <sheetViews>
    <sheetView rightToLeft="1" tabSelected="1" view="pageBreakPreview" zoomScaleSheetLayoutView="100" workbookViewId="0">
      <selection activeCell="H24" sqref="H24"/>
    </sheetView>
  </sheetViews>
  <sheetFormatPr defaultRowHeight="16.5" customHeight="1" x14ac:dyDescent="0.2"/>
  <cols>
    <col min="1" max="1" width="7.7109375" style="1" customWidth="1"/>
    <col min="2" max="2" width="48.140625" style="1" customWidth="1"/>
    <col min="3" max="3" width="15.42578125" style="1" bestFit="1" customWidth="1"/>
    <col min="4" max="4" width="7.42578125" style="1" customWidth="1"/>
    <col min="5" max="5" width="48.140625" style="1" customWidth="1"/>
    <col min="6" max="6" width="15.28515625" style="1" customWidth="1"/>
    <col min="7" max="8" width="10" style="1" bestFit="1" customWidth="1"/>
    <col min="9" max="9" width="12.28515625" style="1" bestFit="1" customWidth="1"/>
    <col min="10" max="16384" width="9.140625" style="1"/>
  </cols>
  <sheetData>
    <row r="1" spans="1:9" ht="16.5" customHeight="1" x14ac:dyDescent="0.2">
      <c r="A1" s="89" t="s">
        <v>163</v>
      </c>
      <c r="B1" s="89"/>
      <c r="C1" s="89"/>
      <c r="D1" s="89"/>
      <c r="E1" s="89"/>
      <c r="F1" s="89"/>
    </row>
    <row r="2" spans="1:9" ht="16.5" customHeight="1" thickBot="1" x14ac:dyDescent="0.25">
      <c r="A2" s="94" t="s">
        <v>169</v>
      </c>
      <c r="B2" s="94"/>
      <c r="C2" s="94"/>
      <c r="D2" s="94"/>
      <c r="E2" s="94"/>
      <c r="F2" s="2" t="s">
        <v>1</v>
      </c>
    </row>
    <row r="3" spans="1:9" ht="24" customHeight="1" thickBot="1" x14ac:dyDescent="0.25">
      <c r="A3" s="36" t="s">
        <v>2</v>
      </c>
      <c r="B3" s="37" t="s">
        <v>3</v>
      </c>
      <c r="C3" s="36" t="s">
        <v>4</v>
      </c>
      <c r="D3" s="36" t="s">
        <v>2</v>
      </c>
      <c r="E3" s="64" t="s">
        <v>5</v>
      </c>
      <c r="F3" s="39" t="s">
        <v>155</v>
      </c>
    </row>
    <row r="4" spans="1:9" ht="15.75" customHeight="1" x14ac:dyDescent="0.2">
      <c r="A4" s="40">
        <v>100</v>
      </c>
      <c r="B4" s="65" t="s">
        <v>7</v>
      </c>
      <c r="C4" s="42">
        <f>'نشاط 1 '!C4+'نشاط 2 '!C4+'نشاط 3'!C4+نشاط4!C4</f>
        <v>75693907</v>
      </c>
      <c r="D4" s="40">
        <v>2100</v>
      </c>
      <c r="E4" s="65" t="s">
        <v>8</v>
      </c>
      <c r="F4" s="42">
        <f>'نشاط 1 '!F4+'نشاط 2 '!F4+'نشاط 3'!F4+نشاط4!F4</f>
        <v>1371377560</v>
      </c>
    </row>
    <row r="5" spans="1:9" ht="16.5" customHeight="1" x14ac:dyDescent="0.2">
      <c r="A5" s="44">
        <v>200</v>
      </c>
      <c r="B5" s="66" t="s">
        <v>9</v>
      </c>
      <c r="C5" s="42">
        <f>'نشاط 1 '!C5+'نشاط 2 '!C5+'نشاط 3'!C5+نشاط4!C5</f>
        <v>5484944079</v>
      </c>
      <c r="D5" s="44">
        <v>2200</v>
      </c>
      <c r="E5" s="66" t="s">
        <v>10</v>
      </c>
      <c r="F5" s="42">
        <f>'نشاط 1 '!F5+'نشاط 2 '!F5+'نشاط 3'!F5+نشاط4!F5</f>
        <v>2916570042</v>
      </c>
    </row>
    <row r="6" spans="1:9" ht="16.5" customHeight="1" x14ac:dyDescent="0.2">
      <c r="A6" s="48">
        <v>300</v>
      </c>
      <c r="B6" s="67" t="s">
        <v>11</v>
      </c>
      <c r="C6" s="42">
        <f>'نشاط 1 '!C6+'نشاط 2 '!C6+'نشاط 3'!C6+نشاط4!C6</f>
        <v>0</v>
      </c>
      <c r="D6" s="48">
        <v>2300</v>
      </c>
      <c r="E6" s="67" t="s">
        <v>12</v>
      </c>
      <c r="F6" s="42">
        <f>'نشاط 1 '!F6+'نشاط 2 '!F6+'نشاط 3'!F6+نشاط4!F6</f>
        <v>1532413195</v>
      </c>
    </row>
    <row r="7" spans="1:9" ht="16.5" customHeight="1" x14ac:dyDescent="0.2">
      <c r="A7" s="44">
        <v>400</v>
      </c>
      <c r="B7" s="66" t="s">
        <v>13</v>
      </c>
      <c r="C7" s="42">
        <f>'نشاط 1 '!C7+'نشاط 2 '!C7+'نشاط 3'!C7+نشاط4!C7</f>
        <v>5560637986</v>
      </c>
      <c r="D7" s="44">
        <v>2310</v>
      </c>
      <c r="E7" s="66" t="s">
        <v>14</v>
      </c>
      <c r="F7" s="42">
        <f>'نشاط 1 '!F7+'نشاط 2 '!F7+'نشاط 3'!F7+نشاط4!F7</f>
        <v>259217513</v>
      </c>
    </row>
    <row r="8" spans="1:9" ht="16.5" customHeight="1" x14ac:dyDescent="0.2">
      <c r="A8" s="48">
        <v>500</v>
      </c>
      <c r="B8" s="67" t="s">
        <v>15</v>
      </c>
      <c r="C8" s="42">
        <f>'نشاط 1 '!C8+'نشاط 2 '!C8+'نشاط 3'!C8+نشاط4!C8</f>
        <v>449410091</v>
      </c>
      <c r="D8" s="48">
        <v>2320</v>
      </c>
      <c r="E8" s="67" t="s">
        <v>16</v>
      </c>
      <c r="F8" s="42">
        <f>'نشاط 1 '!F8+'نشاط 2 '!F8+'نشاط 3'!F8+نشاط4!F8</f>
        <v>1273195682</v>
      </c>
    </row>
    <row r="9" spans="1:9" ht="16.5" customHeight="1" x14ac:dyDescent="0.2">
      <c r="A9" s="44">
        <v>600</v>
      </c>
      <c r="B9" s="66" t="s">
        <v>17</v>
      </c>
      <c r="C9" s="42">
        <f>'نشاط 1 '!C9+'نشاط 2 '!C9+'نشاط 3'!C9+نشاط4!C9</f>
        <v>816903995</v>
      </c>
      <c r="D9" s="44">
        <v>2400</v>
      </c>
      <c r="E9" s="66" t="s">
        <v>18</v>
      </c>
      <c r="F9" s="42">
        <f>'نشاط 1 '!F9+'نشاط 2 '!F9+'نشاط 3'!F9+نشاط4!F9</f>
        <v>5227538413</v>
      </c>
    </row>
    <row r="10" spans="1:9" ht="16.5" customHeight="1" x14ac:dyDescent="0.2">
      <c r="A10" s="48">
        <v>700</v>
      </c>
      <c r="B10" s="67" t="s">
        <v>19</v>
      </c>
      <c r="C10" s="42">
        <f>'نشاط 1 '!C10+'نشاط 2 '!C10+'نشاط 3'!C10+نشاط4!C10</f>
        <v>6826952072</v>
      </c>
      <c r="D10" s="48">
        <v>2500</v>
      </c>
      <c r="E10" s="67" t="s">
        <v>20</v>
      </c>
      <c r="F10" s="42">
        <f>'نشاط 1 '!F10+'نشاط 2 '!F10+'نشاط 3'!F10+نشاط4!F10</f>
        <v>-1388914042</v>
      </c>
    </row>
    <row r="11" spans="1:9" ht="16.5" customHeight="1" x14ac:dyDescent="0.2">
      <c r="A11" s="44">
        <v>800</v>
      </c>
      <c r="B11" s="66" t="s">
        <v>21</v>
      </c>
      <c r="C11" s="42">
        <f>'نشاط 1 '!C11+'نشاط 2 '!C11+'نشاط 3'!C11+نشاط4!C11</f>
        <v>9218850986</v>
      </c>
      <c r="D11" s="44">
        <v>2600</v>
      </c>
      <c r="E11" s="66" t="s">
        <v>22</v>
      </c>
      <c r="F11" s="42">
        <f>'نشاط 1 '!F11+'نشاط 2 '!F11+'نشاط 3'!F11+نشاط4!F11</f>
        <v>126612586</v>
      </c>
    </row>
    <row r="12" spans="1:9" ht="16.5" customHeight="1" x14ac:dyDescent="0.2">
      <c r="A12" s="48">
        <v>900</v>
      </c>
      <c r="B12" s="67" t="s">
        <v>23</v>
      </c>
      <c r="C12" s="42">
        <f>'نشاط 1 '!C12+'نشاط 2 '!C12+'نشاط 3'!C12+نشاط4!C12</f>
        <v>16045803058</v>
      </c>
      <c r="D12" s="48">
        <v>2700</v>
      </c>
      <c r="E12" s="67" t="s">
        <v>24</v>
      </c>
      <c r="F12" s="42">
        <f>'نشاط 1 '!F12+'نشاط 2 '!F12+'نشاط 3'!F12+نشاط4!F12</f>
        <v>3965236957</v>
      </c>
    </row>
    <row r="13" spans="1:9" ht="16.5" customHeight="1" x14ac:dyDescent="0.2">
      <c r="A13" s="44">
        <v>1000</v>
      </c>
      <c r="B13" s="66" t="s">
        <v>25</v>
      </c>
      <c r="C13" s="42">
        <f>'نشاط 1 '!C13+'نشاط 2 '!C13+'نشاط 3'!C13+نشاط4!C13</f>
        <v>2599082336</v>
      </c>
      <c r="D13" s="44">
        <v>2800</v>
      </c>
      <c r="E13" s="66" t="s">
        <v>26</v>
      </c>
      <c r="F13" s="42">
        <f>'نشاط 1 '!F13+'نشاط 2 '!F13+'نشاط 3'!F13+نشاط4!F13</f>
        <v>2100908877</v>
      </c>
    </row>
    <row r="14" spans="1:9" ht="16.5" customHeight="1" x14ac:dyDescent="0.2">
      <c r="A14" s="48">
        <v>1010</v>
      </c>
      <c r="B14" s="67" t="s">
        <v>27</v>
      </c>
      <c r="C14" s="42">
        <f>'نشاط 1 '!C14+'نشاط 2 '!C14+'نشاط 3'!C14+نشاط4!C14</f>
        <v>281054244</v>
      </c>
      <c r="D14" s="48">
        <v>2900</v>
      </c>
      <c r="E14" s="67" t="s">
        <v>28</v>
      </c>
      <c r="F14" s="42">
        <f>'نشاط 1 '!F14+'نشاط 2 '!F14+'نشاط 3'!F14+نشاط4!F14</f>
        <v>1864328080</v>
      </c>
    </row>
    <row r="15" spans="1:9" ht="16.5" customHeight="1" x14ac:dyDescent="0.2">
      <c r="A15" s="44">
        <v>1100</v>
      </c>
      <c r="B15" s="66" t="s">
        <v>29</v>
      </c>
      <c r="C15" s="42">
        <f>'نشاط 1 '!C15+'نشاط 2 '!C15+'نشاط 3'!C15+نشاط4!C15</f>
        <v>1081980905</v>
      </c>
      <c r="D15" s="44">
        <v>3000</v>
      </c>
      <c r="E15" s="66" t="s">
        <v>30</v>
      </c>
      <c r="F15" s="42">
        <f>'نشاط 1 '!F15+'نشاط 2 '!F15+'نشاط 3'!F15+نشاط4!F15</f>
        <v>5144639</v>
      </c>
    </row>
    <row r="16" spans="1:9" ht="16.5" customHeight="1" x14ac:dyDescent="0.2">
      <c r="A16" s="48">
        <v>1200</v>
      </c>
      <c r="B16" s="67" t="s">
        <v>31</v>
      </c>
      <c r="C16" s="42">
        <f>'نشاط 1 '!C16+'نشاط 2 '!C16+'نشاط 3'!C16+نشاط4!C16</f>
        <v>1798155675</v>
      </c>
      <c r="D16" s="48">
        <v>3100</v>
      </c>
      <c r="E16" s="67" t="s">
        <v>32</v>
      </c>
      <c r="F16" s="42">
        <f>'نشاط 1 '!F16+'نشاط 2 '!F16+'نشاط 3'!F16+نشاط4!F16</f>
        <v>915918021</v>
      </c>
      <c r="I16" s="60"/>
    </row>
    <row r="17" spans="1:9" ht="16.5" customHeight="1" x14ac:dyDescent="0.2">
      <c r="A17" s="44">
        <v>1300</v>
      </c>
      <c r="B17" s="66" t="s">
        <v>33</v>
      </c>
      <c r="C17" s="42">
        <f>'نشاط 1 '!C17+'نشاط 2 '!C17+'نشاط 3'!C17+نشاط4!C17</f>
        <v>1405478066</v>
      </c>
      <c r="D17" s="44">
        <v>3200</v>
      </c>
      <c r="E17" s="66" t="s">
        <v>34</v>
      </c>
      <c r="F17" s="42">
        <f>'نشاط 1 '!F17+'نشاط 2 '!F17+'نشاط 3'!F17+نشاط4!F17</f>
        <v>2775101462</v>
      </c>
    </row>
    <row r="18" spans="1:9" ht="16.5" customHeight="1" x14ac:dyDescent="0.2">
      <c r="A18" s="48">
        <v>1310</v>
      </c>
      <c r="B18" s="67" t="s">
        <v>35</v>
      </c>
      <c r="C18" s="42">
        <f>'نشاط 1 '!C18+'نشاط 2 '!C18+'نشاط 3'!C18+نشاط4!C18</f>
        <v>870158814</v>
      </c>
      <c r="D18" s="48">
        <v>3300</v>
      </c>
      <c r="E18" s="67" t="s">
        <v>36</v>
      </c>
      <c r="F18" s="42">
        <f>'نشاط 1 '!F18+'نشاط 2 '!F18+'نشاط 3'!F18+نشاط4!F18</f>
        <v>182013604</v>
      </c>
    </row>
    <row r="19" spans="1:9" ht="16.5" customHeight="1" x14ac:dyDescent="0.2">
      <c r="A19" s="44">
        <v>1320</v>
      </c>
      <c r="B19" s="66" t="s">
        <v>37</v>
      </c>
      <c r="C19" s="42">
        <f>'نشاط 1 '!C19+'نشاط 2 '!C19+'نشاط 3'!C19+نشاط4!C19</f>
        <v>41222797</v>
      </c>
      <c r="D19" s="44">
        <v>3400</v>
      </c>
      <c r="E19" s="66" t="s">
        <v>38</v>
      </c>
      <c r="F19" s="42">
        <f>'نشاط 1 '!F19+'نشاط 2 '!F19+'نشاط 3'!F19+نشاط4!F19</f>
        <v>2593087858</v>
      </c>
    </row>
    <row r="20" spans="1:9" ht="16.5" customHeight="1" x14ac:dyDescent="0.2">
      <c r="A20" s="48">
        <v>1330</v>
      </c>
      <c r="B20" s="67" t="s">
        <v>39</v>
      </c>
      <c r="C20" s="42">
        <f>'نشاط 1 '!C20+'نشاط 2 '!C20+'نشاط 3'!C20+نشاط4!C20</f>
        <v>228244967</v>
      </c>
      <c r="D20" s="48">
        <v>3500</v>
      </c>
      <c r="E20" s="67" t="s">
        <v>40</v>
      </c>
      <c r="F20" s="42">
        <f>'نشاط 1 '!F20+'نشاط 2 '!F20+'نشاط 3'!F20+نشاط4!F20</f>
        <v>74318743</v>
      </c>
      <c r="H20" s="68"/>
    </row>
    <row r="21" spans="1:9" ht="16.5" customHeight="1" x14ac:dyDescent="0.2">
      <c r="A21" s="44">
        <v>1340</v>
      </c>
      <c r="B21" s="66" t="s">
        <v>41</v>
      </c>
      <c r="C21" s="42">
        <f>'نشاط 1 '!C21+'نشاط 2 '!C21+'نشاط 3'!C21+نشاط4!C21</f>
        <v>16726508</v>
      </c>
      <c r="D21" s="44">
        <v>3600</v>
      </c>
      <c r="E21" s="66" t="s">
        <v>42</v>
      </c>
      <c r="F21" s="42">
        <f>'نشاط 1 '!F21+'نشاط 2 '!F21+'نشاط 3'!F21+نشاط4!F21</f>
        <v>2667406601</v>
      </c>
    </row>
    <row r="22" spans="1:9" ht="16.5" customHeight="1" x14ac:dyDescent="0.2">
      <c r="A22" s="48">
        <v>1350</v>
      </c>
      <c r="B22" s="67" t="s">
        <v>43</v>
      </c>
      <c r="C22" s="42">
        <f>'نشاط 1 '!C22+'نشاط 2 '!C22+'نشاط 3'!C22+نشاط4!C22</f>
        <v>28283101</v>
      </c>
      <c r="D22" s="48">
        <v>3620</v>
      </c>
      <c r="E22" s="67" t="s">
        <v>44</v>
      </c>
      <c r="F22" s="42">
        <f>'نشاط 1 '!F22+'نشاط 2 '!F22+'نشاط 3'!F22+نشاط4!F22</f>
        <v>1402199375</v>
      </c>
      <c r="I22" s="68"/>
    </row>
    <row r="23" spans="1:9" ht="16.5" customHeight="1" x14ac:dyDescent="0.2">
      <c r="A23" s="44">
        <v>1360</v>
      </c>
      <c r="B23" s="66" t="s">
        <v>45</v>
      </c>
      <c r="C23" s="42">
        <f>'نشاط 1 '!C23+'نشاط 2 '!C23+'نشاط 3'!C23+نشاط4!C23</f>
        <v>220841879</v>
      </c>
      <c r="D23" s="44">
        <v>3621</v>
      </c>
      <c r="E23" s="66" t="s">
        <v>9</v>
      </c>
      <c r="F23" s="42">
        <f>'نشاط 1 '!F23+'نشاط 2 '!F23+'نشاط 3'!F23+نشاط4!F23</f>
        <v>575460760</v>
      </c>
      <c r="H23" s="68"/>
      <c r="I23" s="14"/>
    </row>
    <row r="24" spans="1:9" ht="16.5" customHeight="1" x14ac:dyDescent="0.2">
      <c r="A24" s="48">
        <v>1400</v>
      </c>
      <c r="B24" s="67" t="s">
        <v>46</v>
      </c>
      <c r="C24" s="42">
        <f>'نشاط 1 '!C24+'نشاط 2 '!C24+'نشاط 3'!C24+نشاط4!C24</f>
        <v>8530956759</v>
      </c>
      <c r="D24" s="48">
        <v>3622</v>
      </c>
      <c r="E24" s="67" t="s">
        <v>47</v>
      </c>
      <c r="F24" s="42">
        <f>'نشاط 1 '!F24+'نشاط 2 '!F24+'نشاط 3'!F24+نشاط4!F24</f>
        <v>586156918</v>
      </c>
    </row>
    <row r="25" spans="1:9" ht="16.5" customHeight="1" x14ac:dyDescent="0.2">
      <c r="A25" s="44">
        <v>1500</v>
      </c>
      <c r="B25" s="66" t="s">
        <v>48</v>
      </c>
      <c r="C25" s="42">
        <f>'نشاط 1 '!C25+'نشاط 2 '!C25+'نشاط 3'!C25+نشاط4!C25</f>
        <v>2720523377</v>
      </c>
      <c r="D25" s="44">
        <v>3623</v>
      </c>
      <c r="E25" s="66" t="s">
        <v>49</v>
      </c>
      <c r="F25" s="42">
        <f>'نشاط 1 '!F25+'نشاط 2 '!F25+'نشاط 3'!F25+نشاط4!F25</f>
        <v>240581697</v>
      </c>
    </row>
    <row r="26" spans="1:9" ht="16.5" customHeight="1" x14ac:dyDescent="0.2">
      <c r="A26" s="48">
        <v>1600</v>
      </c>
      <c r="B26" s="67" t="s">
        <v>50</v>
      </c>
      <c r="C26" s="42">
        <f>'نشاط 1 '!C26+'نشاط 2 '!C26+'نشاط 3'!C26+نشاط4!C26</f>
        <v>12656958202</v>
      </c>
      <c r="D26" s="48">
        <v>3630</v>
      </c>
      <c r="E26" s="67" t="s">
        <v>51</v>
      </c>
      <c r="F26" s="42">
        <f>'نشاط 1 '!F26+'نشاط 2 '!F26+'نشاط 3'!F26+نشاط4!F26</f>
        <v>1279399633</v>
      </c>
      <c r="I26" s="68"/>
    </row>
    <row r="27" spans="1:9" ht="16.5" customHeight="1" x14ac:dyDescent="0.2">
      <c r="A27" s="44">
        <v>1700</v>
      </c>
      <c r="B27" s="66" t="s">
        <v>52</v>
      </c>
      <c r="C27" s="42">
        <f>'نشاط 1 '!C27+'نشاط 2 '!C27+'نشاط 3'!C27+نشاط4!C27</f>
        <v>3438107216</v>
      </c>
      <c r="D27" s="44">
        <v>3640</v>
      </c>
      <c r="E27" s="66" t="s">
        <v>53</v>
      </c>
      <c r="F27" s="42">
        <f>'نشاط 1 '!F27+'نشاط 2 '!F27+'نشاط 3'!F27+نشاط4!F27</f>
        <v>-800316</v>
      </c>
    </row>
    <row r="28" spans="1:9" ht="16.5" customHeight="1" x14ac:dyDescent="0.2">
      <c r="A28" s="48">
        <v>1800</v>
      </c>
      <c r="B28" s="67" t="s">
        <v>54</v>
      </c>
      <c r="C28" s="42">
        <f>'نشاط 1 '!C28+'نشاط 2 '!C28+'نشاط 3'!C28+نشاط4!C28</f>
        <v>1590689181</v>
      </c>
      <c r="D28" s="48">
        <v>3650</v>
      </c>
      <c r="E28" s="67" t="s">
        <v>55</v>
      </c>
      <c r="F28" s="42">
        <f>'نشاط 1 '!F28+'نشاط 2 '!F28+'نشاط 3'!F28+نشاط4!F28</f>
        <v>-13392091</v>
      </c>
      <c r="G28" s="69"/>
    </row>
    <row r="29" spans="1:9" ht="16.5" customHeight="1" x14ac:dyDescent="0.2">
      <c r="A29" s="44">
        <v>1900</v>
      </c>
      <c r="B29" s="66" t="s">
        <v>56</v>
      </c>
      <c r="C29" s="42">
        <f>'نشاط 1 '!C29+'نشاط 2 '!C29+'نشاط 3'!C29+نشاط4!C29</f>
        <v>6826952072</v>
      </c>
      <c r="D29" s="44">
        <v>3700</v>
      </c>
      <c r="E29" s="66" t="s">
        <v>57</v>
      </c>
      <c r="F29" s="42">
        <f>'نشاط 1 '!F29+'نشاط 2 '!F29+'نشاط 3'!F29+نشاط4!F29</f>
        <v>1519981330</v>
      </c>
    </row>
    <row r="30" spans="1:9" ht="16.5" customHeight="1" x14ac:dyDescent="0.2">
      <c r="A30" s="48">
        <v>2000</v>
      </c>
      <c r="B30" s="49" t="s">
        <v>58</v>
      </c>
      <c r="C30" s="42">
        <f>'نشاط 1 '!C30+'نشاط 2 '!C30+'نشاط 3'!C30+نشاط4!C30</f>
        <v>16045803058</v>
      </c>
      <c r="D30" s="48">
        <v>3800</v>
      </c>
      <c r="E30" s="67" t="s">
        <v>59</v>
      </c>
      <c r="F30" s="42">
        <f>'نشاط 1 '!F30+'نشاط 2 '!F30+'نشاط 3'!F30+نشاط4!F30</f>
        <v>1073106528</v>
      </c>
    </row>
    <row r="31" spans="1:9" ht="16.5" hidden="1" customHeight="1" x14ac:dyDescent="0.2">
      <c r="A31" s="70"/>
      <c r="B31" s="71"/>
      <c r="C31" s="70"/>
      <c r="D31" s="70"/>
      <c r="E31" s="72"/>
      <c r="F31" s="42" t="e">
        <f>#REF!+[1]نشاط2!F32+[1]نشاط3!F32+'نشاط 3'!F31+[1]نشاط5!F32+نشاط4!F31</f>
        <v>#REF!</v>
      </c>
    </row>
    <row r="32" spans="1:9" ht="16.5" hidden="1" customHeight="1" x14ac:dyDescent="0.2">
      <c r="A32" s="73"/>
      <c r="B32" s="73"/>
      <c r="C32" s="74">
        <f>C30-C12</f>
        <v>0</v>
      </c>
      <c r="D32" s="73"/>
      <c r="E32" s="75">
        <f>F22+F26+F27+F28</f>
        <v>2667406601</v>
      </c>
      <c r="F32" s="8" t="e">
        <f>#REF!+[1]نشاط2!F33+[1]نشاط3!F33+'نشاط 3'!F32+[1]نشاط5!F33+نشاط4!F32</f>
        <v>#REF!</v>
      </c>
    </row>
    <row r="33" spans="1:6" ht="16.5" hidden="1" customHeight="1" x14ac:dyDescent="0.2">
      <c r="A33" s="76" t="s">
        <v>60</v>
      </c>
      <c r="B33" s="77"/>
      <c r="C33" s="77"/>
      <c r="D33" s="78"/>
      <c r="E33" s="79"/>
      <c r="F33" s="8" t="e">
        <f>#REF!+[1]نشاط2!F34+[1]نشاط3!F34+'نشاط 3'!F33+[1]نشاط5!F34+نشاط4!F33</f>
        <v>#REF!</v>
      </c>
    </row>
    <row r="34" spans="1:6" ht="16.5" hidden="1" customHeight="1" x14ac:dyDescent="0.2">
      <c r="A34" s="77" t="s">
        <v>164</v>
      </c>
      <c r="B34" s="77"/>
      <c r="C34" s="77"/>
      <c r="D34" s="78"/>
      <c r="E34" s="79">
        <f>E32-F21</f>
        <v>0</v>
      </c>
      <c r="F34" s="8" t="e">
        <f>#REF!+[1]نشاط2!F35+[1]نشاط3!F35+'نشاط 3'!F34+[1]نشاط5!F35+نشاط4!F34</f>
        <v>#REF!</v>
      </c>
    </row>
    <row r="35" spans="1:6" ht="16.5" hidden="1" customHeight="1" thickBot="1" x14ac:dyDescent="0.25">
      <c r="A35" s="97" t="s">
        <v>62</v>
      </c>
      <c r="B35" s="97"/>
      <c r="C35" s="97"/>
      <c r="D35" s="78"/>
      <c r="E35" s="78"/>
      <c r="F35" s="8" t="e">
        <f>#REF!+[1]نشاط2!F36+[1]نشاط3!F36+'نشاط 3'!F35+[1]نشاط5!F36+نشاط4!F35</f>
        <v>#REF!</v>
      </c>
    </row>
    <row r="36" spans="1:6" ht="16.5" hidden="1" customHeight="1" thickBot="1" x14ac:dyDescent="0.25">
      <c r="A36" s="80" t="s">
        <v>63</v>
      </c>
      <c r="B36" s="81"/>
      <c r="C36" s="82" t="s">
        <v>64</v>
      </c>
      <c r="D36" s="82" t="s">
        <v>65</v>
      </c>
      <c r="E36" s="78"/>
      <c r="F36" s="8" t="e">
        <f>#REF!+[1]نشاط2!F37+[1]نشاط3!F37+'نشاط 3'!F36+[1]نشاط5!F37+نشاط4!F36</f>
        <v>#REF!</v>
      </c>
    </row>
    <row r="37" spans="1:6" ht="16.5" hidden="1" customHeight="1" thickBot="1" x14ac:dyDescent="0.25">
      <c r="A37" s="83" t="s">
        <v>66</v>
      </c>
      <c r="B37" s="84"/>
      <c r="C37" s="85">
        <f>F12/F29</f>
        <v>2.6087405672278883</v>
      </c>
      <c r="D37" s="85"/>
      <c r="E37" s="78"/>
      <c r="F37" s="8" t="e">
        <f>#REF!+[1]نشاط2!F38+[1]نشاط3!F38+'نشاط 3'!F37+[1]نشاط5!F38+نشاط4!F37</f>
        <v>#REF!</v>
      </c>
    </row>
    <row r="38" spans="1:6" ht="16.5" hidden="1" customHeight="1" thickBot="1" x14ac:dyDescent="0.25">
      <c r="A38" s="83" t="s">
        <v>67</v>
      </c>
      <c r="B38" s="84"/>
      <c r="C38" s="85">
        <f>F12/C13</f>
        <v>1.5256296047560072</v>
      </c>
      <c r="D38" s="85"/>
      <c r="E38" s="78"/>
      <c r="F38" s="8" t="e">
        <f>#REF!+[1]نشاط2!F39+[1]نشاط3!F39+'نشاط 3'!F38+[1]نشاط5!F39+نشاط4!F38</f>
        <v>#REF!</v>
      </c>
    </row>
    <row r="39" spans="1:6" ht="16.5" hidden="1" customHeight="1" thickBot="1" x14ac:dyDescent="0.25">
      <c r="A39" s="83" t="s">
        <v>68</v>
      </c>
      <c r="B39" s="84"/>
      <c r="C39" s="85">
        <f>C26/C11</f>
        <v>1.3729431380571402</v>
      </c>
      <c r="D39" s="85"/>
      <c r="E39" s="78"/>
      <c r="F39" s="8" t="e">
        <f>#REF!+[1]نشاط2!F40+[1]نشاط3!F40+'نشاط 3'!F39+[1]نشاط5!F40+نشاط4!F39</f>
        <v>#REF!</v>
      </c>
    </row>
    <row r="40" spans="1:6" ht="16.5" hidden="1" customHeight="1" thickBot="1" x14ac:dyDescent="0.25">
      <c r="A40" s="83" t="s">
        <v>69</v>
      </c>
      <c r="B40" s="84"/>
      <c r="C40" s="85">
        <f>C25/C11</f>
        <v>0.29510438786042442</v>
      </c>
      <c r="D40" s="85"/>
      <c r="E40" s="78"/>
      <c r="F40" s="8" t="e">
        <f>#REF!+[1]نشاط2!F41+[1]نشاط3!F41+'نشاط 3'!F40+[1]نشاط5!F41+نشاط4!F40</f>
        <v>#REF!</v>
      </c>
    </row>
    <row r="41" spans="1:6" ht="16.5" hidden="1" customHeight="1" thickBot="1" x14ac:dyDescent="0.25">
      <c r="A41" s="83" t="s">
        <v>70</v>
      </c>
      <c r="B41" s="84"/>
      <c r="C41" s="85"/>
      <c r="D41" s="85">
        <f>F22/C29*100</f>
        <v>20.539171217430514</v>
      </c>
      <c r="E41" s="78"/>
      <c r="F41" s="8" t="e">
        <f>#REF!+[1]نشاط2!F42+[1]نشاط3!F42+'نشاط 3'!F41+[1]نشاط5!F42+نشاط4!F41</f>
        <v>#REF!</v>
      </c>
    </row>
    <row r="42" spans="1:6" ht="16.5" hidden="1" customHeight="1" thickBot="1" x14ac:dyDescent="0.25">
      <c r="A42" s="83" t="s">
        <v>71</v>
      </c>
      <c r="B42" s="84"/>
      <c r="C42" s="85"/>
      <c r="D42" s="85">
        <f>C9/C30*100</f>
        <v>5.0910757912656415</v>
      </c>
      <c r="E42" s="78"/>
      <c r="F42" s="8" t="e">
        <f>#REF!+[1]نشاط2!F43+[1]نشاط3!F43+'نشاط 3'!F42+[1]نشاط5!F43+نشاط4!F42</f>
        <v>#REF!</v>
      </c>
    </row>
    <row r="43" spans="1:6" ht="16.5" hidden="1" customHeight="1" thickBot="1" x14ac:dyDescent="0.25">
      <c r="A43" s="83" t="s">
        <v>72</v>
      </c>
      <c r="B43" s="84"/>
      <c r="C43" s="85">
        <f>C29/F19</f>
        <v>2.6327500053413155</v>
      </c>
      <c r="D43" s="85"/>
      <c r="E43" s="78"/>
      <c r="F43" s="8" t="e">
        <f>#REF!+[1]نشاط2!F44+[1]نشاط3!F44+'نشاط 3'!F43+[1]نشاط5!F44+نشاط4!F43</f>
        <v>#REF!</v>
      </c>
    </row>
    <row r="44" spans="1:6" ht="16.5" hidden="1" customHeight="1" thickBot="1" x14ac:dyDescent="0.25">
      <c r="A44" s="83" t="s">
        <v>73</v>
      </c>
      <c r="B44" s="84"/>
      <c r="C44" s="85">
        <f>F22/F17</f>
        <v>0.5052785976298837</v>
      </c>
      <c r="D44" s="85"/>
      <c r="E44" s="78"/>
      <c r="F44" s="8" t="e">
        <f>#REF!+[1]نشاط2!F45+[1]نشاط3!F45+'نشاط 3'!F44+[1]نشاط5!F45+نشاط4!F44</f>
        <v>#REF!</v>
      </c>
    </row>
    <row r="45" spans="1:6" ht="16.5" hidden="1" customHeight="1" thickBot="1" x14ac:dyDescent="0.25">
      <c r="A45" s="83" t="s">
        <v>74</v>
      </c>
      <c r="B45" s="84"/>
      <c r="C45" s="85"/>
      <c r="D45" s="85">
        <f>C7/C30*100</f>
        <v>34.654781477126619</v>
      </c>
      <c r="E45" s="78"/>
      <c r="F45" s="8" t="e">
        <f>#REF!+[1]نشاط2!F46+[1]نشاط3!F46+'نشاط 3'!F45+[1]نشاط5!F46+نشاط4!F45</f>
        <v>#REF!</v>
      </c>
    </row>
    <row r="46" spans="1:6" ht="16.5" hidden="1" customHeight="1" thickBot="1" x14ac:dyDescent="0.25">
      <c r="A46" s="83" t="s">
        <v>75</v>
      </c>
      <c r="B46" s="84"/>
      <c r="C46" s="85">
        <f>F22/C4</f>
        <v>18.524600335400841</v>
      </c>
      <c r="D46" s="85"/>
      <c r="E46" s="78"/>
      <c r="F46" s="8" t="e">
        <f>#REF!+[1]نشاط2!F47+[1]نشاط3!F47+'نشاط 3'!F46+[1]نشاط5!F47+نشاط4!F46</f>
        <v>#REF!</v>
      </c>
    </row>
    <row r="47" spans="1:6" ht="16.5" hidden="1" customHeight="1" thickBot="1" x14ac:dyDescent="0.25">
      <c r="A47" s="98" t="s">
        <v>76</v>
      </c>
      <c r="B47" s="98"/>
      <c r="C47" s="86" t="e">
        <f>F12/C50</f>
        <v>#REF!</v>
      </c>
      <c r="D47" s="86"/>
      <c r="E47" s="78"/>
      <c r="F47" s="8" t="e">
        <f>#REF!+[1]نشاط2!F48+[1]نشاط3!F48+'نشاط 3'!F47+[1]نشاط5!F48+نشاط4!F47</f>
        <v>#REF!</v>
      </c>
    </row>
    <row r="48" spans="1:6" ht="16.5" hidden="1" customHeight="1" thickBot="1" x14ac:dyDescent="0.25">
      <c r="A48" s="99" t="s">
        <v>77</v>
      </c>
      <c r="B48" s="99"/>
      <c r="C48" s="86">
        <f>F9/C17</f>
        <v>3.7194023439139179</v>
      </c>
      <c r="D48" s="86"/>
      <c r="E48" s="78"/>
      <c r="F48" s="8" t="e">
        <f>#REF!+[1]نشاط2!F49+[1]نشاط3!F49+'نشاط 3'!F48+[1]نشاط5!F49+نشاط4!F48</f>
        <v>#REF!</v>
      </c>
    </row>
    <row r="49" spans="1:6" ht="16.5" hidden="1" customHeight="1" x14ac:dyDescent="0.2">
      <c r="A49" s="78"/>
      <c r="B49" s="78"/>
      <c r="C49" s="78"/>
      <c r="D49" s="78"/>
      <c r="E49" s="78"/>
      <c r="F49" s="8" t="e">
        <f>#REF!+[1]نشاط2!F50+[1]نشاط3!F50+'نشاط 3'!F49+[1]نشاط5!F50+نشاط4!F49</f>
        <v>#REF!</v>
      </c>
    </row>
    <row r="50" spans="1:6" ht="16.5" hidden="1" customHeight="1" x14ac:dyDescent="0.2">
      <c r="A50" s="78" t="s">
        <v>78</v>
      </c>
      <c r="B50" s="78"/>
      <c r="C50" s="78" t="e">
        <f>#REF!+'نشاط 3'!C52+نشاط4!C52</f>
        <v>#REF!</v>
      </c>
      <c r="D50" s="78"/>
      <c r="E50" s="78"/>
      <c r="F50" s="8" t="e">
        <f>#REF!+[1]نشاط2!F51+[1]نشاط3!F51+'نشاط 3'!F50+[1]نشاط5!F51+نشاط4!F50</f>
        <v>#REF!</v>
      </c>
    </row>
    <row r="51" spans="1:6" ht="16.5" hidden="1" customHeight="1" x14ac:dyDescent="0.2">
      <c r="A51" s="78"/>
      <c r="B51" s="78"/>
      <c r="C51" s="78"/>
      <c r="D51" s="78"/>
      <c r="E51" s="78"/>
      <c r="F51" s="8" t="e">
        <f>#REF!+[1]نشاط2!F52+[1]نشاط3!F52+'نشاط 3'!F51+[1]نشاط5!F52+نشاط4!F51</f>
        <v>#REF!</v>
      </c>
    </row>
    <row r="52" spans="1:6" ht="16.5" hidden="1" customHeight="1" x14ac:dyDescent="0.2">
      <c r="A52" s="78"/>
      <c r="B52" s="78"/>
      <c r="C52" s="78"/>
      <c r="D52" s="78"/>
      <c r="E52" s="78"/>
      <c r="F52" s="8" t="e">
        <f>#REF!+[1]نشاط2!F53+[1]نشاط3!F53+'نشاط 3'!F52+[1]نشاط5!F53+نشاط4!F52</f>
        <v>#REF!</v>
      </c>
    </row>
    <row r="53" spans="1:6" ht="16.5" hidden="1" customHeight="1" x14ac:dyDescent="0.2">
      <c r="A53" s="78"/>
      <c r="B53" s="78"/>
      <c r="C53" s="78"/>
      <c r="D53" s="78"/>
      <c r="E53" s="78"/>
      <c r="F53" s="8" t="e">
        <f>#REF!+[1]نشاط2!F54+[1]نشاط3!F54+'نشاط 3'!F53+[1]نشاط5!F54+نشاط4!F53</f>
        <v>#REF!</v>
      </c>
    </row>
    <row r="54" spans="1:6" ht="16.5" hidden="1" customHeight="1" x14ac:dyDescent="0.2">
      <c r="A54" s="78"/>
      <c r="B54" s="78"/>
      <c r="C54" s="78"/>
      <c r="D54" s="78"/>
      <c r="E54" s="78"/>
      <c r="F54" s="8" t="e">
        <f>#REF!+[1]نشاط2!F55+[1]نشاط3!F55+'نشاط 3'!F54+[1]نشاط5!F55+نشاط4!F54</f>
        <v>#REF!</v>
      </c>
    </row>
    <row r="55" spans="1:6" ht="16.5" hidden="1" customHeight="1" x14ac:dyDescent="0.2">
      <c r="A55" s="78"/>
      <c r="B55" s="78"/>
      <c r="C55" s="78">
        <v>0</v>
      </c>
      <c r="D55" s="78"/>
      <c r="E55" s="78"/>
      <c r="F55" s="8" t="e">
        <f>#REF!+[1]نشاط2!F56+[1]نشاط3!F56+'نشاط 3'!F55+[1]نشاط5!F56+نشاط4!F55</f>
        <v>#REF!</v>
      </c>
    </row>
    <row r="56" spans="1:6" ht="16.5" hidden="1" customHeight="1" x14ac:dyDescent="0.2">
      <c r="A56" s="78"/>
      <c r="B56" s="78"/>
      <c r="C56" s="78"/>
      <c r="D56" s="78"/>
      <c r="E56" s="78"/>
      <c r="F56" s="8" t="e">
        <f>#REF!+[1]نشاط2!F57+[1]نشاط3!F57+'نشاط 3'!F56+[1]نشاط5!F57+نشاط4!F56</f>
        <v>#REF!</v>
      </c>
    </row>
    <row r="57" spans="1:6" ht="16.5" hidden="1" customHeight="1" x14ac:dyDescent="0.2">
      <c r="A57" s="78"/>
      <c r="B57" s="78"/>
      <c r="C57" s="78"/>
      <c r="D57" s="78"/>
      <c r="E57" s="78"/>
      <c r="F57" s="8" t="e">
        <f>#REF!+[1]نشاط2!F58+[1]نشاط3!F58+'نشاط 3'!F57+[1]نشاط5!F58+نشاط4!F57</f>
        <v>#REF!</v>
      </c>
    </row>
    <row r="58" spans="1:6" ht="16.5" hidden="1" customHeight="1" x14ac:dyDescent="0.2">
      <c r="A58" s="78"/>
      <c r="B58" s="78"/>
      <c r="C58" s="78"/>
      <c r="D58" s="78"/>
      <c r="E58" s="78"/>
      <c r="F58" s="8" t="e">
        <f>#REF!+[1]نشاط2!F59+[1]نشاط3!F59+'نشاط 3'!F58+[1]نشاط5!F59+نشاط4!F58</f>
        <v>#REF!</v>
      </c>
    </row>
    <row r="59" spans="1:6" ht="16.5" hidden="1" customHeight="1" x14ac:dyDescent="0.2">
      <c r="A59" s="78"/>
      <c r="B59" s="78"/>
      <c r="C59" s="78"/>
      <c r="D59" s="78"/>
      <c r="E59" s="78"/>
      <c r="F59" s="8" t="e">
        <f>#REF!+[1]نشاط2!F60+[1]نشاط3!F60+'نشاط 3'!F59+[1]نشاط5!F60+نشاط4!F59</f>
        <v>#REF!</v>
      </c>
    </row>
    <row r="60" spans="1:6" ht="16.5" hidden="1" customHeight="1" x14ac:dyDescent="0.2">
      <c r="A60" s="78"/>
      <c r="B60" s="78"/>
      <c r="C60" s="78"/>
      <c r="D60" s="78"/>
      <c r="E60" s="78"/>
      <c r="F60" s="8" t="e">
        <f>#REF!+[1]نشاط2!F61+[1]نشاط3!F61+'نشاط 3'!F60+[1]نشاط5!F61+نشاط4!F60</f>
        <v>#REF!</v>
      </c>
    </row>
    <row r="61" spans="1:6" ht="16.5" hidden="1" customHeight="1" x14ac:dyDescent="0.2">
      <c r="A61" s="78"/>
      <c r="B61" s="78"/>
      <c r="C61" s="78"/>
      <c r="D61" s="78"/>
      <c r="E61" s="78"/>
      <c r="F61" s="8" t="e">
        <f>#REF!+[1]نشاط2!F62+[1]نشاط3!F62+'نشاط 3'!F61+[1]نشاط5!F62+نشاط4!F61</f>
        <v>#REF!</v>
      </c>
    </row>
    <row r="62" spans="1:6" ht="16.5" hidden="1" customHeight="1" x14ac:dyDescent="0.2">
      <c r="A62" s="78"/>
      <c r="B62" s="78"/>
      <c r="C62" s="78"/>
      <c r="D62" s="78"/>
      <c r="E62" s="78"/>
      <c r="F62" s="8" t="e">
        <f>#REF!+[1]نشاط2!F63+[1]نشاط3!F63+'نشاط 3'!F62+[1]نشاط5!F63+نشاط4!F62</f>
        <v>#REF!</v>
      </c>
    </row>
    <row r="63" spans="1:6" ht="16.5" hidden="1" customHeight="1" x14ac:dyDescent="0.2">
      <c r="A63" s="78"/>
      <c r="B63" s="78"/>
      <c r="C63" s="78"/>
      <c r="D63" s="78"/>
      <c r="E63" s="78"/>
      <c r="F63" s="8" t="e">
        <f>#REF!+[1]نشاط2!F64+[1]نشاط3!F64+'نشاط 3'!F63+[1]نشاط5!F64+نشاط4!F63</f>
        <v>#REF!</v>
      </c>
    </row>
    <row r="64" spans="1:6" ht="16.5" hidden="1" customHeight="1" x14ac:dyDescent="0.2">
      <c r="A64" s="78"/>
      <c r="B64" s="78"/>
      <c r="C64" s="78"/>
      <c r="D64" s="78"/>
      <c r="E64" s="78"/>
      <c r="F64" s="8" t="e">
        <f>#REF!+[1]نشاط2!F65+[1]نشاط3!F65+'نشاط 3'!F64+[1]نشاط5!F65+نشاط4!F64</f>
        <v>#REF!</v>
      </c>
    </row>
    <row r="65" spans="1:6" ht="16.5" hidden="1" customHeight="1" x14ac:dyDescent="0.2">
      <c r="A65" s="78"/>
      <c r="B65" s="78"/>
      <c r="C65" s="78"/>
      <c r="D65" s="78"/>
      <c r="E65" s="78"/>
      <c r="F65" s="8" t="e">
        <f>#REF!+[1]نشاط2!F66+[1]نشاط3!F66+'نشاط 3'!F65+[1]نشاط5!F66+نشاط4!F65</f>
        <v>#REF!</v>
      </c>
    </row>
    <row r="66" spans="1:6" ht="16.5" hidden="1" customHeight="1" x14ac:dyDescent="0.2">
      <c r="A66" s="78"/>
      <c r="B66" s="78"/>
      <c r="C66" s="78"/>
      <c r="D66" s="78"/>
      <c r="E66" s="78"/>
      <c r="F66" s="8" t="e">
        <f>#REF!+[1]نشاط2!F67+[1]نشاط3!F67+'نشاط 3'!F66+[1]نشاط5!F67+نشاط4!F66</f>
        <v>#REF!</v>
      </c>
    </row>
    <row r="67" spans="1:6" ht="16.5" hidden="1" customHeight="1" x14ac:dyDescent="0.2">
      <c r="A67" s="78"/>
      <c r="B67" s="78"/>
      <c r="C67" s="78"/>
      <c r="D67" s="78"/>
      <c r="E67" s="78"/>
      <c r="F67" s="8" t="e">
        <f>#REF!+[1]نشاط2!F68+[1]نشاط3!F68+'نشاط 3'!F67+[1]نشاط5!F68+نشاط4!F67</f>
        <v>#REF!</v>
      </c>
    </row>
    <row r="68" spans="1:6" ht="16.5" hidden="1" customHeight="1" x14ac:dyDescent="0.2">
      <c r="A68" s="78"/>
      <c r="B68" s="78"/>
      <c r="C68" s="78"/>
      <c r="D68" s="78"/>
      <c r="E68" s="78"/>
      <c r="F68" s="8" t="e">
        <f>#REF!+[1]نشاط2!F69+[1]نشاط3!F69+'نشاط 3'!F68+[1]نشاط5!F69+نشاط4!F68</f>
        <v>#REF!</v>
      </c>
    </row>
    <row r="69" spans="1:6" ht="16.5" hidden="1" customHeight="1" x14ac:dyDescent="0.2">
      <c r="A69" s="78"/>
      <c r="B69" s="78"/>
      <c r="C69" s="78"/>
      <c r="D69" s="78"/>
      <c r="E69" s="78"/>
      <c r="F69" s="8" t="e">
        <f>#REF!+[1]نشاط2!F70+[1]نشاط3!F70+'نشاط 3'!F69+[1]نشاط5!F70+نشاط4!F69</f>
        <v>#REF!</v>
      </c>
    </row>
    <row r="70" spans="1:6" ht="16.5" hidden="1" customHeight="1" x14ac:dyDescent="0.2">
      <c r="A70" s="78"/>
      <c r="B70" s="78"/>
      <c r="C70" s="78"/>
      <c r="D70" s="78"/>
      <c r="E70" s="78"/>
      <c r="F70" s="8" t="e">
        <f>#REF!+[1]نشاط2!F71+[1]نشاط3!F71+'نشاط 3'!F70+[1]نشاط5!F71+نشاط4!F70</f>
        <v>#REF!</v>
      </c>
    </row>
    <row r="71" spans="1:6" ht="16.5" hidden="1" customHeight="1" x14ac:dyDescent="0.2">
      <c r="A71" s="78"/>
      <c r="B71" s="78"/>
      <c r="C71" s="78"/>
      <c r="D71" s="78"/>
      <c r="E71" s="78"/>
      <c r="F71" s="8" t="e">
        <f>#REF!+[1]نشاط2!F72+[1]نشاط3!F72+'نشاط 3'!F71+[1]نشاط5!F72+نشاط4!F71</f>
        <v>#REF!</v>
      </c>
    </row>
    <row r="72" spans="1:6" ht="16.5" hidden="1" customHeight="1" x14ac:dyDescent="0.2"/>
    <row r="73" spans="1:6" ht="16.5" hidden="1" customHeight="1" x14ac:dyDescent="0.2"/>
    <row r="74" spans="1:6" ht="16.5" hidden="1" customHeight="1" x14ac:dyDescent="0.2"/>
    <row r="75" spans="1:6" ht="16.5" hidden="1" customHeight="1" x14ac:dyDescent="0.2"/>
    <row r="76" spans="1:6" ht="16.5" hidden="1" customHeight="1" x14ac:dyDescent="0.2"/>
    <row r="77" spans="1:6" ht="16.5" hidden="1" customHeight="1" x14ac:dyDescent="0.2"/>
    <row r="78" spans="1:6" ht="16.5" hidden="1" customHeight="1" x14ac:dyDescent="0.2"/>
    <row r="79" spans="1:6" ht="16.5" hidden="1" customHeight="1" x14ac:dyDescent="0.2"/>
    <row r="80" spans="1:6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spans="5:5" ht="16.5" hidden="1" customHeight="1" x14ac:dyDescent="0.2"/>
    <row r="114" spans="5:5" ht="16.5" hidden="1" customHeight="1" x14ac:dyDescent="0.2"/>
    <row r="115" spans="5:5" ht="16.5" hidden="1" customHeight="1" x14ac:dyDescent="0.2"/>
    <row r="116" spans="5:5" ht="16.5" hidden="1" customHeight="1" x14ac:dyDescent="0.2"/>
    <row r="117" spans="5:5" ht="16.5" hidden="1" customHeight="1" x14ac:dyDescent="0.2"/>
    <row r="118" spans="5:5" ht="16.5" hidden="1" customHeight="1" x14ac:dyDescent="0.2"/>
    <row r="122" spans="5:5" ht="16.5" customHeight="1" x14ac:dyDescent="0.2">
      <c r="E122" s="14"/>
    </row>
  </sheetData>
  <mergeCells count="5">
    <mergeCell ref="A1:F1"/>
    <mergeCell ref="A2:E2"/>
    <mergeCell ref="A35:C35"/>
    <mergeCell ref="A47:B47"/>
    <mergeCell ref="A48:B48"/>
  </mergeCells>
  <printOptions horizontalCentered="1"/>
  <pageMargins left="0.118110236220472" right="0.118110236220472" top="0.66929133858267698" bottom="0.35433070866141703" header="0.90551181102362199" footer="3.9370078740157501E-2"/>
  <pageSetup paperSize="9" orientation="landscape" r:id="rId1"/>
  <headerFooter>
    <oddFooter>&amp;C55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نشاط 1 </vt:lpstr>
      <vt:lpstr>نشاط 2 </vt:lpstr>
      <vt:lpstr>نشاط 3</vt:lpstr>
      <vt:lpstr>نشاط4</vt:lpstr>
      <vt:lpstr>قطاع</vt:lpstr>
      <vt:lpstr>قطاع!Print_Area</vt:lpstr>
      <vt:lpstr>'نشاط 2 '!Print_Area</vt:lpstr>
      <vt:lpstr>نشاط4!Print_Area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2022-10-11T07:49:17Z</cp:lastPrinted>
  <dcterms:created xsi:type="dcterms:W3CDTF">2022-10-11T07:35:26Z</dcterms:created>
  <dcterms:modified xsi:type="dcterms:W3CDTF">2022-10-11T07:52:36Z</dcterms:modified>
</cp:coreProperties>
</file>